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worksheets/sheet8.xml" ContentType="application/vnd.openxmlformats-officedocument.spreadsheetml.worksheet+xml"/>
  <Override PartName="/xl/worksheets/sheet10.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showPivotChartFilter="1"/>
  <mc:AlternateContent xmlns:mc="http://schemas.openxmlformats.org/markup-compatibility/2006">
    <mc:Choice Requires="x15">
      <x15ac:absPath xmlns:x15ac="http://schemas.microsoft.com/office/spreadsheetml/2010/11/ac" url="/Users/hectorfabiorodriguezdevia/Desktop/"/>
    </mc:Choice>
  </mc:AlternateContent>
  <bookViews>
    <workbookView xWindow="0" yWindow="0" windowWidth="28800" windowHeight="18000" tabRatio="774"/>
  </bookViews>
  <sheets>
    <sheet name="RESUMEN" sheetId="27" r:id="rId1"/>
    <sheet name="RIESGO CORRUPCIÓN" sheetId="7" r:id="rId2"/>
    <sheet name="RENDICION DE CUENTAS" sheetId="28" r:id="rId3"/>
    <sheet name="RACIONALIZACIÓN TRÁMITES" sheetId="23" r:id="rId4"/>
    <sheet name="ATENCIÓN CIUDADANO" sheetId="24" r:id="rId5"/>
    <sheet name="TRANSPARENCIA" sheetId="25" r:id="rId6"/>
    <sheet name="OTRAS INICIATIVAS" sheetId="29" r:id="rId7"/>
    <sheet name="Calculo H disponibles" sheetId="8" state="hidden" r:id="rId8"/>
    <sheet name="T Cumplimiento" sheetId="18" state="hidden" r:id="rId9"/>
    <sheet name="T Cumplimiento (2)" sheetId="22" state="hidden" r:id="rId10"/>
    <sheet name="T Aseguramiento" sheetId="21" state="hidden" r:id="rId11"/>
  </sheets>
  <definedNames>
    <definedName name="_xlnm._FilterDatabase" localSheetId="1" hidden="1">'RIESGO CORRUPCIÓN'!$A$3:$N$15</definedName>
    <definedName name="_xlnm.Print_Area" localSheetId="4">'ATENCIÓN CIUDADANO'!$A$1:$L$20</definedName>
    <definedName name="_xlnm.Print_Area" localSheetId="6">'OTRAS INICIATIVAS'!$A$1:$J$6</definedName>
    <definedName name="_xlnm.Print_Area" localSheetId="3">'RACIONALIZACIÓN TRÁMITES'!$A$1:$J$7</definedName>
    <definedName name="_xlnm.Print_Area" localSheetId="2">'RENDICION DE CUENTAS'!$A$1:$K$19</definedName>
    <definedName name="_xlnm.Print_Area" localSheetId="1">'RIESGO CORRUPCIÓN'!$A$1:$J$14</definedName>
    <definedName name="_xlnm.Print_Area" localSheetId="8">'T Cumplimiento'!$A$1:$F$20</definedName>
    <definedName name="_xlnm.Print_Area" localSheetId="9">'T Cumplimiento (2)'!$A$1:$M$9</definedName>
    <definedName name="_xlnm.Print_Area" localSheetId="5">TRANSPARENCIA!$A$1:$J$19</definedName>
    <definedName name="_xlnm.Print_Titles" localSheetId="4">'ATENCIÓN CIUDADANO'!$1:$3</definedName>
    <definedName name="_xlnm.Print_Titles" localSheetId="6">'OTRAS INICIATIVAS'!$1:$3</definedName>
    <definedName name="_xlnm.Print_Titles" localSheetId="3">'RACIONALIZACIÓN TRÁMITES'!$1:$3</definedName>
    <definedName name="_xlnm.Print_Titles" localSheetId="2">'RENDICION DE CUENTAS'!$1:$3</definedName>
    <definedName name="_xlnm.Print_Titles" localSheetId="1">'RIESGO CORRUPCIÓN'!$1:$3</definedName>
    <definedName name="_xlnm.Print_Titles" localSheetId="5">TRANSPARENCIA!$1:$3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10" i="25" l="1"/>
  <c r="H6" i="25"/>
  <c r="I9" i="24"/>
  <c r="I21" i="24"/>
  <c r="B5" i="27"/>
  <c r="H15" i="7"/>
  <c r="H8" i="23"/>
  <c r="B4" i="27"/>
  <c r="C4" i="27"/>
  <c r="B2" i="27"/>
  <c r="H20" i="25"/>
  <c r="B6" i="27"/>
  <c r="C6" i="27"/>
  <c r="I20" i="28"/>
  <c r="B3" i="27"/>
  <c r="H7" i="29"/>
  <c r="B7" i="27"/>
  <c r="C7" i="27"/>
  <c r="C2" i="27"/>
  <c r="G6" i="21"/>
  <c r="I6" i="21"/>
  <c r="J6" i="21"/>
  <c r="G7" i="21"/>
  <c r="I7" i="21"/>
  <c r="J7" i="21"/>
  <c r="G10" i="21"/>
  <c r="I10" i="21"/>
  <c r="J10" i="21"/>
  <c r="G4" i="21"/>
  <c r="I4" i="21"/>
  <c r="J4" i="21"/>
  <c r="G5" i="21"/>
  <c r="I5" i="21"/>
  <c r="J5" i="21"/>
  <c r="G8" i="21"/>
  <c r="I8" i="21"/>
  <c r="J8" i="21"/>
  <c r="G9" i="21"/>
  <c r="I9" i="21"/>
  <c r="J9" i="21"/>
  <c r="G11" i="21"/>
  <c r="G3" i="21"/>
  <c r="I3" i="21"/>
  <c r="J3" i="21"/>
  <c r="I11" i="21"/>
  <c r="J11" i="21"/>
  <c r="J24" i="8"/>
  <c r="C20" i="8"/>
  <c r="C19" i="8"/>
  <c r="B18" i="8"/>
  <c r="H4" i="8"/>
  <c r="F4" i="8"/>
  <c r="G4" i="8"/>
  <c r="H3" i="8"/>
  <c r="G3" i="8"/>
  <c r="F7" i="8"/>
  <c r="F8" i="8"/>
  <c r="F9" i="8"/>
  <c r="F3" i="8"/>
  <c r="F5" i="8"/>
  <c r="F6" i="8"/>
  <c r="F10" i="8"/>
  <c r="F11" i="8"/>
  <c r="F12" i="8"/>
  <c r="F13" i="8"/>
  <c r="F14" i="8"/>
  <c r="F15" i="8"/>
  <c r="F19" i="8"/>
  <c r="F17" i="8"/>
  <c r="F21" i="8"/>
  <c r="B5" i="8"/>
  <c r="B4" i="8"/>
  <c r="B3" i="8"/>
  <c r="D23" i="8"/>
  <c r="E11" i="21"/>
  <c r="F11" i="21"/>
  <c r="E10" i="21"/>
  <c r="F10" i="21"/>
  <c r="E9" i="21"/>
  <c r="F9" i="21"/>
  <c r="E8" i="21"/>
  <c r="F8" i="21"/>
  <c r="E7" i="21"/>
  <c r="F7" i="21"/>
  <c r="E6" i="21"/>
  <c r="F6" i="21"/>
  <c r="E5" i="21"/>
  <c r="F5" i="21"/>
  <c r="E4" i="21"/>
  <c r="F4" i="21"/>
  <c r="E3" i="21"/>
  <c r="F3" i="21"/>
  <c r="F12" i="21"/>
  <c r="H19" i="8"/>
  <c r="G19" i="8"/>
  <c r="E19" i="8"/>
  <c r="I19" i="8"/>
  <c r="I4" i="8"/>
  <c r="I3" i="8"/>
  <c r="I15" i="8"/>
  <c r="I17" i="8"/>
  <c r="I21" i="8"/>
  <c r="I23" i="8"/>
  <c r="C5" i="8"/>
  <c r="C15" i="8"/>
  <c r="C21" i="8"/>
  <c r="C23" i="8"/>
  <c r="H17" i="8"/>
  <c r="H21" i="8"/>
  <c r="H15" i="8"/>
  <c r="H23" i="8"/>
  <c r="G17" i="8"/>
  <c r="G21" i="8"/>
  <c r="G15" i="8"/>
  <c r="G23" i="8"/>
  <c r="E17" i="8"/>
  <c r="E21" i="8"/>
  <c r="E4" i="8"/>
  <c r="E6" i="8"/>
  <c r="E7" i="8"/>
  <c r="E8" i="8"/>
  <c r="E9" i="8"/>
  <c r="E10" i="8"/>
  <c r="E11" i="8"/>
  <c r="E12" i="8"/>
  <c r="E13" i="8"/>
  <c r="E14" i="8"/>
  <c r="E3" i="8"/>
  <c r="B20" i="8"/>
  <c r="B19" i="8"/>
  <c r="B17" i="8"/>
  <c r="B16" i="8"/>
  <c r="B21" i="8"/>
  <c r="B15" i="8"/>
  <c r="B23" i="8"/>
  <c r="E15" i="8"/>
  <c r="E23" i="8"/>
  <c r="J23" i="8"/>
  <c r="J25" i="8"/>
  <c r="B26" i="8"/>
  <c r="B18" i="21"/>
  <c r="B27" i="21"/>
  <c r="B25" i="21"/>
  <c r="B17" i="21"/>
  <c r="B26" i="21"/>
  <c r="B20" i="21"/>
  <c r="B16" i="21"/>
  <c r="B24" i="21"/>
  <c r="F24" i="21"/>
  <c r="B19" i="21"/>
  <c r="B28" i="21"/>
  <c r="F23" i="8"/>
  <c r="J12" i="21"/>
  <c r="C3" i="27"/>
  <c r="D17" i="21"/>
  <c r="D25" i="21"/>
  <c r="E17" i="21"/>
  <c r="E25" i="21"/>
  <c r="C17" i="21"/>
  <c r="C25" i="21"/>
  <c r="G25" i="21"/>
  <c r="E20" i="21"/>
  <c r="E28" i="21"/>
  <c r="C20" i="21"/>
  <c r="C28" i="21"/>
  <c r="D20" i="21"/>
  <c r="D28" i="21"/>
  <c r="E16" i="21"/>
  <c r="E24" i="21"/>
  <c r="D16" i="21"/>
  <c r="D24" i="21"/>
  <c r="C16" i="21"/>
  <c r="C24" i="21"/>
  <c r="G24" i="21"/>
  <c r="E19" i="21"/>
  <c r="E27" i="21"/>
  <c r="D19" i="21"/>
  <c r="D27" i="21"/>
  <c r="C19" i="21"/>
  <c r="C27" i="21"/>
  <c r="D18" i="21"/>
  <c r="D26" i="21"/>
  <c r="H26" i="21"/>
  <c r="C18" i="21"/>
  <c r="C26" i="21"/>
  <c r="E18" i="21"/>
  <c r="E26" i="21"/>
  <c r="B8" i="27"/>
  <c r="C8" i="27"/>
  <c r="C5" i="27"/>
</calcChain>
</file>

<file path=xl/comments1.xml><?xml version="1.0" encoding="utf-8"?>
<comments xmlns="http://schemas.openxmlformats.org/spreadsheetml/2006/main">
  <authors>
    <author>Angela Johanna Marquez Mora</author>
  </authors>
  <commentList>
    <comment ref="C2" authorId="0">
      <text>
        <r>
          <rPr>
            <b/>
            <sz val="9"/>
            <color indexed="81"/>
            <rFont val="Tahoma"/>
            <family val="2"/>
          </rPr>
          <t>16-Mar (incluido)</t>
        </r>
      </text>
    </comment>
    <comment ref="F2" authorId="0">
      <text>
        <r>
          <rPr>
            <b/>
            <sz val="9"/>
            <color indexed="81"/>
            <rFont val="Tahoma"/>
            <family val="2"/>
          </rPr>
          <t>21-feb (incluido)</t>
        </r>
      </text>
    </comment>
    <comment ref="G2" authorId="0">
      <text>
        <r>
          <rPr>
            <b/>
            <sz val="9"/>
            <color indexed="81"/>
            <rFont val="Tahoma"/>
            <family val="2"/>
          </rPr>
          <t>23-Feb (incluido)</t>
        </r>
      </text>
    </comment>
    <comment ref="H2" authorId="0">
      <text>
        <r>
          <rPr>
            <b/>
            <sz val="9"/>
            <color indexed="81"/>
            <rFont val="Tahoma"/>
            <family val="2"/>
          </rPr>
          <t>19-feb (incluido)</t>
        </r>
      </text>
    </comment>
    <comment ref="I2" authorId="0">
      <text>
        <r>
          <rPr>
            <b/>
            <sz val="9"/>
            <color indexed="81"/>
            <rFont val="Tahoma"/>
            <family val="2"/>
          </rPr>
          <t>15-feb (incluido)</t>
        </r>
      </text>
    </comment>
  </commentList>
</comments>
</file>

<file path=xl/sharedStrings.xml><?xml version="1.0" encoding="utf-8"?>
<sst xmlns="http://schemas.openxmlformats.org/spreadsheetml/2006/main" count="681" uniqueCount="423">
  <si>
    <t>PROCESO</t>
  </si>
  <si>
    <t>N/A</t>
  </si>
  <si>
    <t>Cuenta Mensual Contraloría Distrital.</t>
  </si>
  <si>
    <t>Cuenta Anual Contraloría Distrital.</t>
  </si>
  <si>
    <t>ENERO</t>
  </si>
  <si>
    <t>FEBRERO</t>
  </si>
  <si>
    <t>MARZO</t>
  </si>
  <si>
    <t>ABRIL</t>
  </si>
  <si>
    <t>MAYO</t>
  </si>
  <si>
    <t>JUNIO</t>
  </si>
  <si>
    <t>JULIO</t>
  </si>
  <si>
    <t>AGOSTO</t>
  </si>
  <si>
    <t>SEPTIEMBRE</t>
  </si>
  <si>
    <t>OCTUBRE</t>
  </si>
  <si>
    <t>NOVIEMBRE</t>
  </si>
  <si>
    <t>DICIEMBRE</t>
  </si>
  <si>
    <t>vacaciones</t>
  </si>
  <si>
    <t>permisos dic</t>
  </si>
  <si>
    <t>MES</t>
  </si>
  <si>
    <t>TOTAL RECURSO HUMANO</t>
  </si>
  <si>
    <t>TIPO</t>
  </si>
  <si>
    <t>DESCRIPCION DEL TRABAJO</t>
  </si>
  <si>
    <t>CUMPLIMIENTO</t>
  </si>
  <si>
    <t>OTROS</t>
  </si>
  <si>
    <t>7mo dia habil siguiente al mes reportado</t>
  </si>
  <si>
    <t>CADA 4 MESES</t>
  </si>
  <si>
    <t>SEMESTRAL</t>
  </si>
  <si>
    <t>PERIODICIDAD</t>
  </si>
  <si>
    <t>31-ene
31-jul</t>
  </si>
  <si>
    <t>30-ene
30-abril
31-jul
31-oct</t>
  </si>
  <si>
    <t>ANUAL</t>
  </si>
  <si>
    <t>11vo dia habil siguiente del mes de febrero</t>
  </si>
  <si>
    <t>OBSERVACIONES</t>
  </si>
  <si>
    <t>Se reporta en cuenta anual.</t>
  </si>
  <si>
    <t>4 VECES AL AÑO</t>
  </si>
  <si>
    <t>15-feb
30-abr 
31-jul</t>
  </si>
  <si>
    <t>PLAZO PRESENTACIÓN INFORME</t>
  </si>
  <si>
    <t>3 VECES AL AÑO</t>
  </si>
  <si>
    <t>15-feb
31-jul</t>
  </si>
  <si>
    <t>31-may
30-sep</t>
  </si>
  <si>
    <t>2 VECES AL AÑO</t>
  </si>
  <si>
    <t>Enviar por correo electrónico y cargar en el portal.</t>
  </si>
  <si>
    <t>10-mar
10-jul
10-nov</t>
  </si>
  <si>
    <t>En cualquier momento y circunstancia</t>
  </si>
  <si>
    <t>Tercer viernes de marzo</t>
  </si>
  <si>
    <t>reuniones (2 horas x 1 reunion mensual) x funcionario</t>
  </si>
  <si>
    <t>capacitaciones (3 horas x 4 dias mensuales) x funcionario</t>
  </si>
  <si>
    <t>TOTAL HORAS HABILES ANUAL x funcionario</t>
  </si>
  <si>
    <t>TOTAL HORAS NO DISPONIBLES x funcionario</t>
  </si>
  <si>
    <t xml:space="preserve">TOTAL HH DISPONIBLES </t>
  </si>
  <si>
    <t>NORMATIVIDAD APLICABLE</t>
  </si>
  <si>
    <t>Resolución Reglamentaria 011 de la Contraloría de Bogotá D.C.</t>
  </si>
  <si>
    <t xml:space="preserve">Informe Ejecutivo Anual de Control Interno </t>
  </si>
  <si>
    <t>Dec. 1826 de 1994 art. 2
Directiva Presid. 1027 de 2007
Resolución Reglamentaria 011 de la Contraloría de Bogotá D.C.
Dec. 1083 de 2015 art. 2.2.21.2.2</t>
  </si>
  <si>
    <t xml:space="preserve">Informe de Atención PQR's </t>
  </si>
  <si>
    <t>Ley 1474 de 2011 art. 76</t>
  </si>
  <si>
    <t>Res. Reglamentaria 003 de 2014 art. 12</t>
  </si>
  <si>
    <t>Evaluación Institucional por Dependencias</t>
  </si>
  <si>
    <t>Ley 909 de 2004 art. 39</t>
  </si>
  <si>
    <t>Seguimiento Plan Anticorrupción</t>
  </si>
  <si>
    <t>Ley 1474 de 2011 art. 73
Decreto 2641 de 2012 art. 5</t>
  </si>
  <si>
    <t xml:space="preserve">Informe de Control Interno Contable </t>
  </si>
  <si>
    <t>Res. 148 de 2007 CGN art. 2
Res. 357 de 2008 CGN art. 5</t>
  </si>
  <si>
    <t xml:space="preserve">Informe Alcaldía: Causas que impactan los resultados </t>
  </si>
  <si>
    <t>Decreto  Distrital 370 de 2014</t>
  </si>
  <si>
    <t>Informe Alcaldía: Avance de implementación del SIG y Relación informes de OCI</t>
  </si>
  <si>
    <t>Ley 1474 de 2011 art. 9</t>
  </si>
  <si>
    <t xml:space="preserve">Informe Pormenorizado Control Interno y Seguimiento al Plan de Acción Institucional </t>
  </si>
  <si>
    <t>Resolucion 387 de 2014 TMSA art. 7</t>
  </si>
  <si>
    <t>Verificación Resolucion 387 de 2014 "Proceso de Terminación y liquidación de los contratos de alimentación del Sistema Transmilenio de la Fase II"</t>
  </si>
  <si>
    <t xml:space="preserve">Seguimiento Der. Autor Software </t>
  </si>
  <si>
    <t>Dir. Pres. N° 02 de 2002 art. 2
Circ. 07 de 2005 del CAGNMCI</t>
  </si>
  <si>
    <t xml:space="preserve">Capacitaciones realizadas a la alta dirección y a los líderes de los procesos en la Metodología vigente de Gestión de Riesgo de TRANSMILENIO S.A. </t>
  </si>
  <si>
    <t>MECI 2014</t>
  </si>
  <si>
    <t xml:space="preserve">Seguimiento a las Funciones del Comité de Conciliación </t>
  </si>
  <si>
    <t>Decreto 1716 de 2009 art. 26</t>
  </si>
  <si>
    <t>Decreto 106 de 2015 art. 18, 24 y 30</t>
  </si>
  <si>
    <t>TRIMESTRAL/ SEMESTRAL</t>
  </si>
  <si>
    <t>Seguimiento Plan de Mejoramiento Archivistico</t>
  </si>
  <si>
    <t>Seguimiento a Planes de Mejoramiento (Contraloría de Bogotá)</t>
  </si>
  <si>
    <t xml:space="preserve">Informe Alcaldía: Mapa de riesgos </t>
  </si>
  <si>
    <t>HORAS DISPONIBLES POR PROFESIONAL ENCARGADO (1)</t>
  </si>
  <si>
    <t>HORAS DISPONIBLES POR PROFESIONALES UNIVERSITARIOS (2)</t>
  </si>
  <si>
    <t>HORAS DISPONIBLES CONTRATISTA ABOGADO</t>
  </si>
  <si>
    <t>HORAS DISPONIBLES CONTRATISTA CONTADOR Z</t>
  </si>
  <si>
    <t>HORAS DISPONIBLES CONTRATISTA CONTADOR Y</t>
  </si>
  <si>
    <t>LISTADO DE INFORMES DE CUMPLIMIENTO OCI</t>
  </si>
  <si>
    <t>N° SUBPROCESOS</t>
  </si>
  <si>
    <t>N° auditores</t>
  </si>
  <si>
    <t>N° Subprocesos auditados</t>
  </si>
  <si>
    <t>Seguimiento a Planes de Mejoramiento (Procesos).</t>
  </si>
  <si>
    <t>Gestión de Servicios Logísticos.</t>
  </si>
  <si>
    <t>Evaluación y Gestión del Modelo de Operación del SITP.</t>
  </si>
  <si>
    <t>Gestion de TICs</t>
  </si>
  <si>
    <t>Gestion de Mercadeo</t>
  </si>
  <si>
    <t>HISTORICO DURACION TRABAJOS DE ASEGURAMIENTO 2015</t>
  </si>
  <si>
    <t>Gestión Jurídica y Contractual</t>
  </si>
  <si>
    <t>Desarrollo Estrategico y Sistema de Administracion de Riesgos</t>
  </si>
  <si>
    <t>Gestión del Talento Humano</t>
  </si>
  <si>
    <t>Misional</t>
  </si>
  <si>
    <t>N° dias x N° auditores</t>
  </si>
  <si>
    <t>N° dias x subproceso</t>
  </si>
  <si>
    <t>Promedio dia x subproceso x auditor</t>
  </si>
  <si>
    <t>DURACIÓN EN DIAS PROYECTADO</t>
  </si>
  <si>
    <t>DURACIÓN EN DIAS CONSERVADOR (+5 dias)</t>
  </si>
  <si>
    <t>N° dias auditoria</t>
  </si>
  <si>
    <t>HORAS DISPONIBLES CONTRATISTA ASESOR</t>
  </si>
  <si>
    <t>PAULO</t>
  </si>
  <si>
    <t>ANGELA</t>
  </si>
  <si>
    <t>HORAS DISPONIBLES CONTRATISTA ENTES DE CONTROL</t>
  </si>
  <si>
    <t>MAICOL</t>
  </si>
  <si>
    <t>YURY</t>
  </si>
  <si>
    <t>HORAS DISPONIBLES CONTRATISTA AUDITOR JUNIOR</t>
  </si>
  <si>
    <t>GIOVANY</t>
  </si>
  <si>
    <t>LADY</t>
  </si>
  <si>
    <t>Ausentismo (No se cuenta con historico 2014)</t>
  </si>
  <si>
    <t>TOTAL DE HORAS DISPONIBLES</t>
  </si>
  <si>
    <t>MENOS HOLGURA ENTRE TRABAJOS (+o-2 dias)</t>
  </si>
  <si>
    <t>10 primeros dias de 
may
sep
ene</t>
  </si>
  <si>
    <t xml:space="preserve">Verificación Resolucion 387 de 2014 </t>
  </si>
  <si>
    <t>INFORMES DE CUMPLIMIENTO OCI</t>
  </si>
  <si>
    <t>N° horas auditoria</t>
  </si>
  <si>
    <t>N° horas x N° auditores</t>
  </si>
  <si>
    <t>Promedio hora x subproceso x auditor</t>
  </si>
  <si>
    <t>% de Avance</t>
  </si>
  <si>
    <t>Nivel de Cumplimiento</t>
  </si>
  <si>
    <t>Componente 1. Gestión del Riesgo de Corrupción</t>
  </si>
  <si>
    <t>Componente 2. Rendición de Cuentas</t>
  </si>
  <si>
    <t>0 a 59%</t>
  </si>
  <si>
    <t>ZONA BAJA</t>
  </si>
  <si>
    <t>Componente 3. Racionalización de Trámites</t>
  </si>
  <si>
    <t>De 60 a 79%</t>
  </si>
  <si>
    <t>ZONA MEDIA</t>
  </si>
  <si>
    <t>Componente 4. Mecanismos para Mejorar la Atención al Ciudadano</t>
  </si>
  <si>
    <t>de 80 a 100%</t>
  </si>
  <si>
    <t>ZONA ALTA</t>
  </si>
  <si>
    <t>Componente 5. Mecanismos para la Transparencia y el Acceso a la Información</t>
  </si>
  <si>
    <t>Componente 6: Otras Iniciativas de Lucha Contra la Corrupción</t>
  </si>
  <si>
    <t>TOTAL ACTIVIDADES</t>
  </si>
  <si>
    <t>Actividades</t>
  </si>
  <si>
    <t>Fecha máxima programada de implementación</t>
  </si>
  <si>
    <t>Concepto Oficina de Control Interno</t>
  </si>
  <si>
    <t>Responsable</t>
  </si>
  <si>
    <t>Oficina de Planeación</t>
  </si>
  <si>
    <t>Oficina de Control Interno</t>
  </si>
  <si>
    <t>Presidencia</t>
  </si>
  <si>
    <t>Líderes de los procesos</t>
  </si>
  <si>
    <t>Evaluar el cumplimiento y efectividad en la implementación de las acciones y controles asociados a cada riesgo definido</t>
  </si>
  <si>
    <t>Material de campañas
Listados de asistencia</t>
  </si>
  <si>
    <t>Oficina de Comunicaciones</t>
  </si>
  <si>
    <t>Secretaria General</t>
  </si>
  <si>
    <t>Página Web</t>
  </si>
  <si>
    <t>Campañas de sensibilización</t>
  </si>
  <si>
    <t>Información publicada en medios alternativos comprensibles</t>
  </si>
  <si>
    <t>Revisar y aprobar el código de ética de la Agencia</t>
  </si>
  <si>
    <t>SEGUIMIENTO AL PLAN ANTICORRUPCIÓN Y DE 
ATENCIÓN AL CIUDADANO (PAYAC)</t>
  </si>
  <si>
    <t>Porcentaje de avance cuantitativo 
(Reporte de la OCI)</t>
  </si>
  <si>
    <t>Descripción de los avances realizados o las metas cumplidas 
(Reporte de área responsable)</t>
  </si>
  <si>
    <t>Indicador</t>
  </si>
  <si>
    <t>Meta</t>
  </si>
  <si>
    <t>Entregable y/o soporte</t>
  </si>
  <si>
    <t>Responsable de Apoyo</t>
  </si>
  <si>
    <t>Elaborar un proyecto de política de administración de riesgos</t>
  </si>
  <si>
    <t>% de política elaborada</t>
  </si>
  <si>
    <t>Política de administración de riesgos</t>
  </si>
  <si>
    <t>Revisar y aprobar política de administración de riesgos</t>
  </si>
  <si>
    <t xml:space="preserve">% de política aprobada </t>
  </si>
  <si>
    <t xml:space="preserve">Comité Institucional de Desarrollo Administrativo </t>
  </si>
  <si>
    <t>Elaborar el mapa de riesgos de corrupción</t>
  </si>
  <si>
    <t>% Mapa de riesgos elaborada</t>
  </si>
  <si>
    <t>Mapa de riesgos de corrupción</t>
  </si>
  <si>
    <t>Oficina  de Planeación</t>
  </si>
  <si>
    <t xml:space="preserve">Líderes de los procesos  </t>
  </si>
  <si>
    <t>Revisar y aprobar el mapa de riesgos de corrupción</t>
  </si>
  <si>
    <t>% Mapa de riesgos revisada y aprobada</t>
  </si>
  <si>
    <t>Comité Institucional de Desarrollo Administrativo</t>
  </si>
  <si>
    <t>Actualización del mapa de riesgos de corrupción</t>
  </si>
  <si>
    <t>% Mapa de riesgos actualizada</t>
  </si>
  <si>
    <t>Revisar y aprobar la actualización del mapa de riesgos de corrupción</t>
  </si>
  <si>
    <t>% de Matriz de riesgos aprobada</t>
  </si>
  <si>
    <t>Realizar campañas de comunicación y sensibilización sobre la política de administración del riesgo a todos los niveles de la Agencia</t>
  </si>
  <si>
    <t># De campañas realizadas</t>
  </si>
  <si>
    <t>Realizar campañas de comunicación del mapa de riesgos de la Agencia</t>
  </si>
  <si>
    <t>Seguimiento y reporte del avance en la implementación de las actividades del PAYAC por cada dependencia</t>
  </si>
  <si>
    <t># De reportes de avance</t>
  </si>
  <si>
    <t>Reportes de avance</t>
  </si>
  <si>
    <t>Jefes de Oficina</t>
  </si>
  <si>
    <t>Seguimiento bimestral de autocontrol a los riesgos de corrupción</t>
  </si>
  <si>
    <t># de seguimientos</t>
  </si>
  <si>
    <t>Reportes de seguimiento</t>
  </si>
  <si>
    <t># de informes emitidos</t>
  </si>
  <si>
    <t>Informes de seguimiento al mapa de riesgos de corrupción</t>
  </si>
  <si>
    <t>Todas las dependencias</t>
  </si>
  <si>
    <t xml:space="preserve">Acta del Comité Institucional de Desarrollo Administrativo aprobada 
Política de administración del riesgo </t>
  </si>
  <si>
    <t xml:space="preserve">Realizar diagnóstico de la información con que cuenta  la entidad  relacionada con trámites y/u otros procedimientos administrativos </t>
  </si>
  <si>
    <t>% del  diagnósticos realizado</t>
  </si>
  <si>
    <t xml:space="preserve">Diagnóstico  de la información de trámites  y/u otros procedimientos administrativos </t>
  </si>
  <si>
    <t xml:space="preserve">Secretaria General </t>
  </si>
  <si>
    <t xml:space="preserve">Identificar y construir el inventario de los trámites y/u otros procedimientos administrativos  </t>
  </si>
  <si>
    <t xml:space="preserve">% de inventario realizado </t>
  </si>
  <si>
    <t>Inventario de trámites y/u otros procedimientos administrativos</t>
  </si>
  <si>
    <t xml:space="preserve">Construir y consolidar la información técnica, jurídica y financiera y demás, por cada trámite y/u otros  procedimientos administrativos </t>
  </si>
  <si>
    <t>% de trámites y/u otros procedimientos administrativos a solicitar para registro en el SUIT</t>
  </si>
  <si>
    <t xml:space="preserve">Documento  de información por cada trámite y/o procedimiento administrativo identificado </t>
  </si>
  <si>
    <t xml:space="preserve">Dependencias de la ADR </t>
  </si>
  <si>
    <t xml:space="preserve">Presentar los documentos para la aprobación ante el Departamento Administrativo de la Función Pública por cada trámite y/u otros  procedimientos administrativos  </t>
  </si>
  <si>
    <t xml:space="preserve">% de solicitudes de aprobación para la inscripción de trámites y/u otros procedimientos administrativos en el SUIT </t>
  </si>
  <si>
    <t xml:space="preserve">Solicitudes realizadas </t>
  </si>
  <si>
    <t>Dependencias de la ADR</t>
  </si>
  <si>
    <t>Subactividades</t>
  </si>
  <si>
    <t>Consolidar y publicar el  informe de gestión en el portal web de la entidad</t>
  </si>
  <si>
    <t>% del informe de gestión elaborado y publicado</t>
  </si>
  <si>
    <t>Informe de gestión</t>
  </si>
  <si>
    <t>Consolidar datos, entregar oportunamente  y enviar informe al Congreso</t>
  </si>
  <si>
    <t>% del informe al congreso consolidado y enviado</t>
  </si>
  <si>
    <t>Informe al Congreso</t>
  </si>
  <si>
    <t xml:space="preserve">Definir un plan de trabajo </t>
  </si>
  <si>
    <t>% De elaboración y publicación de la estrategia de Rendición de cuentas</t>
  </si>
  <si>
    <t>Identificar los distintos tipos o grupos potenciales poblacionales de interés</t>
  </si>
  <si>
    <t xml:space="preserve">Identificar las necesidades de información  de acuerdo a los grupos de interés </t>
  </si>
  <si>
    <t xml:space="preserve">Definir los medios y/o canales de comunicación a utilizar </t>
  </si>
  <si>
    <t xml:space="preserve">Definir los  incentivos para interiorizar la cultura de Rendición de cuentas </t>
  </si>
  <si>
    <t>Compilar y elaborar la estrategia de Rendición de cuentas</t>
  </si>
  <si>
    <t>Aprobar y publicar la estrategia de Rendición de cuentas</t>
  </si>
  <si>
    <t># de estrategia de Rendición de cuentas aprobada y publicada</t>
  </si>
  <si>
    <t>Realizar piezas audiovisuales para presentar la gestión de las áreas misionales</t>
  </si>
  <si>
    <t># de piezas realizadas</t>
  </si>
  <si>
    <t>Piezas de comunicación</t>
  </si>
  <si>
    <t xml:space="preserve">Divulgar comunicados internos y externos de la gestión adelantada por la ADR a través de sus dependencias y unidades territoriales </t>
  </si>
  <si>
    <t># de comunicados  internos y externos divulgados</t>
  </si>
  <si>
    <t>Comunicados internos y externos</t>
  </si>
  <si>
    <t xml:space="preserve">Realizar audiencia pública de Rendición de cuentas </t>
  </si>
  <si>
    <t># de audiencias públicas realizadas</t>
  </si>
  <si>
    <t>Oficina de Comunicaciones; Oficina de Planeación</t>
  </si>
  <si>
    <t>Realizar eventos para la divulgación de información institucional</t>
  </si>
  <si>
    <t># de eventos desarrollados</t>
  </si>
  <si>
    <t>Eventos desarrollados</t>
  </si>
  <si>
    <t>Realizar campañas para incentivar la participación en la Rendición de cuentas</t>
  </si>
  <si>
    <t># de campañas para incentivar la participación en la Rendición de cuentas realizadas</t>
  </si>
  <si>
    <t>Campaña de incentivos</t>
  </si>
  <si>
    <t>Realizar una encuesta en la audiencia de Rendición de cuentas que mida el contenido y la forma en que se desarrolló</t>
  </si>
  <si>
    <t>% Encuestas aplicadas</t>
  </si>
  <si>
    <t>Encuesta aplicada</t>
  </si>
  <si>
    <t>Realizar un (1) informe de evaluación de la estrategia</t>
  </si>
  <si>
    <t># informe realizado</t>
  </si>
  <si>
    <t>Informe de evaluación de Rendición de cuentas</t>
  </si>
  <si>
    <t>Acta del Comité Institucional de Desarrollo Administrativo
Estrategia de Rendición de cuentas</t>
  </si>
  <si>
    <t>No aplica</t>
  </si>
  <si>
    <t>Acta de la audiencia
Listas de asistencia</t>
  </si>
  <si>
    <t>Elaborar una estrategia de comunicación para el servicio al ciudadano de la ADR</t>
  </si>
  <si>
    <t>%  de estrategia de comunicación elaborada</t>
  </si>
  <si>
    <t xml:space="preserve">Estrategia de comunicación de servicio al ciudadano de la ADR, la cual hará parte integral de la estrategia de comunicaciones </t>
  </si>
  <si>
    <t>Definir y aprobar la estrategia para la prestación del servicio de atención al ciudadano</t>
  </si>
  <si>
    <t>Elaborar el manual de servicio, así como los protocolos e instructivos relacionados</t>
  </si>
  <si>
    <t xml:space="preserve"> # de estrategias aprobadas</t>
  </si>
  <si>
    <t>Estrategia del servicio al ciudadano</t>
  </si>
  <si>
    <t>Elaborar la reglamentación interna del Derecho de petición</t>
  </si>
  <si>
    <t>Elaborar e implementar los procesos y procedimientos de servicio de atención al ciudadano</t>
  </si>
  <si>
    <t>Realizar un diagnóstico que permita visibilizar las necesidades de ajustes físicos de los ocho (8) puntos de atención al ciudadano administrados por la ADR</t>
  </si>
  <si>
    <t># de documento de diagnóstico realizado</t>
  </si>
  <si>
    <t>Documento de diagnóstico</t>
  </si>
  <si>
    <t>Diseñar e implementar la página web de la agencia</t>
  </si>
  <si>
    <t>Crear la página web</t>
  </si>
  <si>
    <t>%  de herramientas de acceso en la página web implementadas</t>
  </si>
  <si>
    <t>Oficina de Tecnologías de la Información</t>
  </si>
  <si>
    <t xml:space="preserve">Crear el banner de transparencia en la página web de la entidad </t>
  </si>
  <si>
    <t xml:space="preserve">Mantener actualizado el banner de transparencia en la página web de la entidad </t>
  </si>
  <si>
    <t>Todas las Dependencias</t>
  </si>
  <si>
    <t xml:space="preserve">Crear herramientas  para facilitar el acceso a la información </t>
  </si>
  <si>
    <t>Realizar campañas de sensibilización al interior de la Agencia con el fin de fortalecer la cultura de servicio al ciudadano</t>
  </si>
  <si>
    <t>Diseñar herramientas de evaluación del desempeño al personal</t>
  </si>
  <si>
    <t xml:space="preserve"># de herramientas diseñadas </t>
  </si>
  <si>
    <t>Modelo de evaluación de desempeño</t>
  </si>
  <si>
    <t>Asignar enlaces en las dependencias para la atención oportuna y adecuada a las peticiones realizadas por los ciudadanos</t>
  </si>
  <si>
    <t>% de enlaces asignados</t>
  </si>
  <si>
    <t>Memorando de asignación de enlaces</t>
  </si>
  <si>
    <t>Socializar el proceso de Participación y Servicio al Ciudadano</t>
  </si>
  <si>
    <t>% Procesos y procedimientos socializados</t>
  </si>
  <si>
    <t>Actas y soportes de socialización</t>
  </si>
  <si>
    <t>Diseñar y aplicar una encuesta de percepción del ciudadano con respecto a la calidad y accesibilidad del servicio ofrecido.</t>
  </si>
  <si>
    <t>Diseñar una encuesta de percepción del ciudadano</t>
  </si>
  <si>
    <t>% de encuestas diseñadas y aplicadas</t>
  </si>
  <si>
    <t>Informes de percepción del ciudadano con respecto a la calidad y accesibilidad del servicio ofrecido</t>
  </si>
  <si>
    <t>Aplicar encuestas de percepción ciudadana</t>
  </si>
  <si>
    <t>Análisis y publicación de resultados</t>
  </si>
  <si>
    <t>Implementar canales alternos de atención al ciudadano</t>
  </si>
  <si>
    <t>% de canales alternos implementados</t>
  </si>
  <si>
    <t>Oficina de Tecnologías de la Información y Oficina de comunicaciones</t>
  </si>
  <si>
    <t>Elaborar la estrategia de comunicaciones</t>
  </si>
  <si>
    <t xml:space="preserve">% de estrategia de comunicaciones elaborada </t>
  </si>
  <si>
    <t>Estrategia de comunicaciones</t>
  </si>
  <si>
    <t>Aprobar y publicar la estrategia de comunicaciones</t>
  </si>
  <si>
    <t>% de estrategia de comunicaciones aprobada y publicada</t>
  </si>
  <si>
    <t>Consejo Directivo</t>
  </si>
  <si>
    <t>Publicar la información mínima obligatoria establecida en la ley 1712 de 2014</t>
  </si>
  <si>
    <t>Información mínima obligatoria publicada</t>
  </si>
  <si>
    <t>Verificar el registro de las hojas de vida de los servidores públicos de la Agencia de Desarrollo Rural en el SIGEP</t>
  </si>
  <si>
    <t>% de hojas de vida aprobadas y publicadas en el SIGEP</t>
  </si>
  <si>
    <t>Hojas de vida aprobadas y publicadas (Directorio de Funcionarios y Contratistas del SIGEP)</t>
  </si>
  <si>
    <t>Verificar el registro de los contratos suscritos por la  Agencia de Desarrollo Rural en el SECOP</t>
  </si>
  <si>
    <t># de informes publicados con acceso al SECOP</t>
  </si>
  <si>
    <t>Informes mensuales publicados en la página web con links al SECOP</t>
  </si>
  <si>
    <t>Vicepresidencia de Gestión Contractual</t>
  </si>
  <si>
    <t>Informar sobre los recursos administrativos de los que dispone el solicitante, de acuerdo al artículo 74 del “Código de Procedimiento Administrativo y de lo Contencioso Administrativo”</t>
  </si>
  <si>
    <t xml:space="preserve">% de respuestas con la información de recursos administrativos dadas </t>
  </si>
  <si>
    <t>Respuestas con la información de recursos administrativos</t>
  </si>
  <si>
    <t>Proyectar Acto Administrativo de costos de reproducción de información</t>
  </si>
  <si>
    <t xml:space="preserve"># Actos administrativos de costos de reproducción de información realizados </t>
  </si>
  <si>
    <t>Acto Administrativo</t>
  </si>
  <si>
    <t>Diseño del Programa de  Gestión documental. (Formatos, Instructivos, Procedimientos, Manual y Tablas de Retención Documental)</t>
  </si>
  <si>
    <t>Programa de  Gestión documental</t>
  </si>
  <si>
    <t>Realizar el registro de activos de información</t>
  </si>
  <si>
    <t>% de registro de activos realizado</t>
  </si>
  <si>
    <t>Documento con el registro de activos de información</t>
  </si>
  <si>
    <t>Documento con el Índice de Información Clasificada y Reservada</t>
  </si>
  <si>
    <t>Realizar el esquema de publicación de la Agencia de Desarrollo Rural</t>
  </si>
  <si>
    <t>% del esquema de publicación realizado</t>
  </si>
  <si>
    <t>Implementar los criterios de accesibilidad y usabilidad en los portales web de la Agencia de Desarrollo Rural</t>
  </si>
  <si>
    <t>% de criterios de accesibilidad y usabilidad implementados</t>
  </si>
  <si>
    <t>% del mecanismo diseñado e implementado</t>
  </si>
  <si>
    <t xml:space="preserve">Mecanismo de seguimiento de solicitudes de acceso a la información </t>
  </si>
  <si>
    <t xml:space="preserve">Oficina de Tecnologías de la Información </t>
  </si>
  <si>
    <t># de informes realizados</t>
  </si>
  <si>
    <t>Informe semestral de monitoreo del acceso a la información pública</t>
  </si>
  <si>
    <r>
      <t xml:space="preserve">% de  </t>
    </r>
    <r>
      <rPr>
        <sz val="10"/>
        <color theme="1"/>
        <rFont val="Arial"/>
        <family val="2"/>
      </rPr>
      <t>información mínima obligatoria publicada</t>
    </r>
  </si>
  <si>
    <r>
      <t xml:space="preserve">% del </t>
    </r>
    <r>
      <rPr>
        <sz val="10"/>
        <color theme="1"/>
        <rFont val="Arial"/>
        <family val="2"/>
      </rPr>
      <t>Programa de  Gestión documental diseñado</t>
    </r>
  </si>
  <si>
    <r>
      <t xml:space="preserve">Realizar el </t>
    </r>
    <r>
      <rPr>
        <sz val="10"/>
        <color theme="1"/>
        <rFont val="Arial"/>
        <family val="2"/>
      </rPr>
      <t>Índice de Información Clasificada y Reservada</t>
    </r>
  </si>
  <si>
    <r>
      <t xml:space="preserve">% de </t>
    </r>
    <r>
      <rPr>
        <sz val="10"/>
        <color theme="1"/>
        <rFont val="Arial"/>
        <family val="2"/>
      </rPr>
      <t>Índice de Información Clasificada y Reservada realizado</t>
    </r>
  </si>
  <si>
    <t>Documento  con el esquema de publicación</t>
  </si>
  <si>
    <t>Diseñar e implementar un mecanismo de seguimiento sobre las solicitudes de acceso a la información que describa:
1.Cantidad de solicitudes recibidas
2. Cantidad de solicitudes trasladadas a otra institución
3. Tiempos de respuesta</t>
  </si>
  <si>
    <t xml:space="preserve">Elaborar el código de ética de la Agencia, con una construcción participativa </t>
  </si>
  <si>
    <t># Código de ética elaborado</t>
  </si>
  <si>
    <t># Código de ética aprobado</t>
  </si>
  <si>
    <t>Realizar campañas de sensibilización sobre el código de ética aprobado y adoptado</t>
  </si>
  <si>
    <t>% de campañas realizadas</t>
  </si>
  <si>
    <t>Una vez verificado el avance reportado por el área responsable, no se considera necesario realizar observaciones.</t>
  </si>
  <si>
    <t>Tal como se indicó en el informe anterior (OCI-2017-007), la Matriz de Riesgos de Corrupción de la Agencia de Desarrollo Rural (ADR) se encuentra publicada en la página web de la entidad desde el 27 de enero de 2017.</t>
  </si>
  <si>
    <t>Tal como se indicó en el informe anterior (OCI-2017-007), mediante Resolución N° 088 del 31 de enero 2017 el Presidente de la Agencia de Desarrollo Rural (ADR) aprobó el Plan Anticorrupción y de Atención al Ciudadano de la vigencia 2017, el cual incluye como anexo el Mapa de Riesgos de Corrupción (MRC).</t>
  </si>
  <si>
    <t>Diseñar una estrategia de Rendición de cuentas
(Continúa)</t>
  </si>
  <si>
    <t>(Continuación)
Diseñar una estrategia de Rendición de cuentas</t>
  </si>
  <si>
    <t>(Continuación)</t>
  </si>
  <si>
    <t>31-abr-17</t>
  </si>
  <si>
    <r>
      <t xml:space="preserve">Una vez verificado el avance reportado por el área responsable, no se considera necesario realizar observaciones.
</t>
    </r>
    <r>
      <rPr>
        <sz val="10"/>
        <color rgb="FFFF0000"/>
        <rFont val="Arial"/>
        <family val="2"/>
      </rPr>
      <t/>
    </r>
  </si>
  <si>
    <t>La Oficina de Comunicaciones informó que se publica en página web inmediatamente las áreas remiten requieren la acción y remiten los insumos para publicar.
El área responsable reportó un avance en la actividad del 100%.</t>
  </si>
  <si>
    <t>NO ACTA</t>
  </si>
  <si>
    <t># de campaña de sensibilización realizada</t>
  </si>
  <si>
    <t>ESTRATEGIA / COMPONENTE</t>
  </si>
  <si>
    <t>De acuerdo con lo reportado en informe anterior (OCI-2017-016), la Oficina de Planeación informó que se elaboró el proyecto de la Política de Administración de Riesgos, la cual fue enviada para revisión del Cuerpo Directivo mediante Circular 063 del 20 de junio de 2017.</t>
  </si>
  <si>
    <t>La Oficina de Planeación reportó que el mapa de riesgos se actualizó y aprobó por parte de los líderes de los procesos y/o delegados por las áreas involucradas. No obstante, esta pendiente la aprobación por parte del Comité Institucional de Desarrollo Administrativo.</t>
  </si>
  <si>
    <t>La Oficina de Planeación reportó ésta actividad con un avance del 0% debido a que el nuevo mapa de riesgos no ha sido aprobada por parte del Comité Institucional de Desarrollo Administrativo.</t>
  </si>
  <si>
    <t>Adicionalmente a lo reportado en informe anterior (OCI-2017-016), en el cual dicha actividad presentó un avance del 50% debido al seguimiento realizado a la implementación de las actividades del PAYAC al mes de agosto, al corte 31 de octubre de 2017, las cuatro (4) dependencias a las cuales la Oficina de Planeación solicitó el seguimiento, remitieron sus respectivos avances los cuales se encuentran consolidados en la matriz "Seguimiento al Plan Anticorrupción y de Atención al Ciudadano, versión 2".</t>
  </si>
  <si>
    <t>Los resultados del primer y segundo seguimiento al cumplimiento y efectividad en la implementación de las acciones y controles asociados a cada riesgo definido en el Mapa de Riesgos de Corrupción realizado por la Oficina de Control Interno al corte 30-abr-2017 y 31-ago-2017 fueron reportados en el Informe OCI-2017-007 y OCI-2017-016, los cuales  se encuentran publicados en la Página Web de la Entidad.
El tercer y último seguimiento (con corte a 31-dic-2017) de los tres reportes programados para la vigencia 2017, se emite con el presente informe, dando cumplimiento a la normatividad aplicable.</t>
  </si>
  <si>
    <t>De acuerdo con lo reportado en informe anterior (OCI-2017-016), la Oficina de Planeación informó que se compiló y publicó el 31 de enero de 2017 el informe de gestión de la vigencia 2016.</t>
  </si>
  <si>
    <t>De acuerdo con lo reportado en informe anterior (OCI-2017-016), la Oficina de Planeación informó que se compiló y envío el 10 de abril de 2017 al Ministerio de Agricultura el informe Memorias al Congreso de la Republica 2016-2017.</t>
  </si>
  <si>
    <t>La audiencia pública de rendición de cuentas se realizó en la ciudad de Bogotá en la Plaza de los Artesanos el día 28 de noviembre de 2017, de igual forma, el informe de dicha audiencia se encuentra publicado en la página web de la Entidad.</t>
  </si>
  <si>
    <t>De acuerdo con lo reportado en informe anterior (OCI-2017-016), la Oficina de Planeación informó que se elaboró el documento "Diagnóstico de la información con que cuenta  la entidad  relacionada con trámites y/u otros procedimientos administrativos".</t>
  </si>
  <si>
    <t>La Oficina de Planeación elaboró el documento del Inventario de los trámites, servicios y/u otros procedimientos administrativos de la Agencia de Desarrollo Rural, el cual fue socializado el 3 de octubre de 2017 y revisado por todas las dependencias a las que aplica.</t>
  </si>
  <si>
    <t>Adicionalmente, la Vicepresidencia de Gestión Contractual reportó que durante la vigencia 2017 y al corte 20 de diciembre de 2017 se han suscrito 641 contratos de prestación de servicios profesionales y de apoyo  a la gestión, de los cuales se ha verificado  y aprobado 641  hojas vida en el SIGEP, las cuales pueden ser consultadas en el Directorio (Servidores públicos, empleados y contratistas) del SIGEP http://www.sigep.gov.co/directorio  y físicamente en los expedientes contractuales.</t>
  </si>
  <si>
    <t>Vicepresidencia de Gestión Contractual (Contratistas)</t>
  </si>
  <si>
    <t xml:space="preserve">Secretaria General (Funcionarios públicos) </t>
  </si>
  <si>
    <t>De acuerdo con lo reportado en informe anterior (OCI-2017-016), la Oficina de Comunicaciones elaboró el documento denominado "Plan de Trabajo Estrategia Anual de Rendición de Cuentas".
El área responsable reportó un avance en la subactividad del 100%.</t>
  </si>
  <si>
    <t>La Oficina de Planeación indicó que se aprobó y publicó la Estrategia de Rendición de Cuentas tal como consta en acta N° 003 del Comité Institucional de Desarrollo Administrativo celebrado el 19 y 20 de septiembre de 2017. Adicionalmente el documento "Estrategia Anual de Rendición de Cuentas de la Agencia de Desarrollo Rural vigencia 2017" se encuentra publicada en la página web de la Entidad.</t>
  </si>
  <si>
    <t>En el numeral 3.6 del documento "Estrategia Anual de Rendición de Cuentas de la Agencia de Desarrollo Rural vigencia 2017" se encuentran señalados los incentivos.
El área responsable reportó un avance en la subactividad del 100%.</t>
  </si>
  <si>
    <t>En el numeral 4 del documento "Estrategia Anual de Rendición de Cuentas de la Agencia de Desarrollo Rural vigencia 2017" se encuentran señalados los productos y actividades que a través  de  metodologías  adecuadas permitan llegar  de  manera  asertiva y oportuna a  los beneficiarios.
El área responsable reportó un avance en la subactividad del 100%.</t>
  </si>
  <si>
    <t>La Oficina de Comunicaciones informó que a la fecha se han producido 34 piezas audiovisuales entre los formatos " ADR Informa" y videos para viralizar.</t>
  </si>
  <si>
    <t>La Oficina de Comunicaciones informó que entre los meses de septiembre, octubre y noviembre se realizaron 13 encuentros denominados "Desarrollo Rural Integral entre Todos" en cada una de las Unidades Técnicas Territoriales.</t>
  </si>
  <si>
    <t>La Oficina de Comunicaciones informó que se publicaron dos (2) pop up, trece (13) infografías, dos (2) cover, tres (3) banner, nueve (9) post y dos (2) invitaciones, para incentivar la participación en la Rendición de cuentas.</t>
  </si>
  <si>
    <t>De acuerdo con lo reportado en informe anterior (OCI-2017-016), la Oficina de Comunicaciones indicó que la Entidad tiene OK de DAFP frente a este tema.
El área responsable reportó un avance en la subactividad del 100%.</t>
  </si>
  <si>
    <t>De acuerdo con lo reportado en informe anterior (OCI-2017-016), la pagina Web de la Entidad cuenta con un banner denominado "Transparencia y Acceso a la Información Pública".
El área responsable reportó un avance en la subactividad del 100%.</t>
  </si>
  <si>
    <t>La Oficina de Comunicaciones indicó que se publica en página web inmediatamente las áreas remiten requieren la acción y remiten los insumos para publicar.
El área responsable reportó un avance en la subactividad del 100%.</t>
  </si>
  <si>
    <t>Mediante Acuerdo 008 del 08 de agosto de 2017 el Consejo Directivo de la Agencia de Desarrollo Rural (ADR) aprobó la Estrategia de Comunicación Interna y Externa de las funciones y resultados de la Gestión de la Entidad.</t>
  </si>
  <si>
    <t>De acuerdo con lo reportado en informe anterior (OCI-2017-016), la Oficina de Comunicaciones informó que se elaboró y aprobó por parte del Consejo Directivo la Estrategia de Comunicación Interna y Externa de la Entidad.</t>
  </si>
  <si>
    <t>De acuerdo con lo reportado en informe anterior (OCI-2017-016), La Secretaría General informó que la estrategia de Comunicaciones fue aprobada el 17 de mayo de 2017 en el Comité Institucional de Desarrollo Administrativo tal como consta en el Acuerdo N° 08 del  8 de agosto de 2017.</t>
  </si>
  <si>
    <t>De acuerdo con lo reportado en informe anterior (OCI-2017-016), la Secretaría General informó que mediante Resolución N° 983 del 10 de mayo de 2017 se reglamentó el tramite interno del Derecho de Petición en la ADR y la manera de atender las quejas y Circular N° 092 del 15 de agosto de 2017 se socializó la clasificación de los Derechos de Petición y tiempos de respuesta, las cuales se encuentran publicadas en la página Web de la Entidad.
El área responsable reportó un avance en la subactividad del 100%.</t>
  </si>
  <si>
    <t>La Secretaría General informó que mediante el Programa Nacional de Servicio al Ciudadano, PNSC del Departamento Nacional de Planeación, DNP y la Firma Consejo Iberoamericano de Ciudad y construcción Accesible -CIDCCA, le hizo acompañamiento a la Agencia y entregó el día 29 de septiembre de 2017, el Diagnóstico de Accesibilidad del Punto de Atención al Ciudadano de la Sede Central.
Por otra parte mediante la Circular Nº 152 del 25 de octubre de 2017, la Secretaria General envió a las Unidades Técnicas Territoriales un formato para la elaboración del Diagnóstico de los Puntos de Atención al Ciudadano, recibiendo el reporte de las UTTS de Cartagena, Cúcuta, Medellín, Manizales, Tunja, Ibagué, Pasto, Neiva, Villavicencio, Cundinamarca, Santa Marta, Montería y Popayán.  La información recopilada con esta encuesta fue plasmada en el  documento "DIAGNÓSTICO DE LOS PUNTOS DE ATENCIÓN DE LAS UNIDADES TÉCNICAS TERRITORIALES" emitido el 19 de diciembre de 2.017 por la Oficina de Atención al Ciudadano.</t>
  </si>
  <si>
    <t>De acuerdo con lo reportado en informe anterior (OCI-2017-016), la Secretaría General informó que se elaboró el protocolo de Atención al Ciudadano y la Carta de Trato Digno al Ciudadano, los cuales se encuentran publicados en la página web de la Entidad.
Adicionalmente, el 25 de octubre de 2017 se publicó en la página web el documento de Estrategia de Participación y Servicio al Ciudadano.
El área responsable reportó un avance en la subactividad del 100%.</t>
  </si>
  <si>
    <t>De acuerdo con lo reportado en informe anterior (OCI-2017-016), la Secretaría General reportó la adopción del modelo de evaluación de desempeño por parte de la Agencia de Desarrollo rural - ADR,  así:
Resolución N° 093 del 2 de febrero de 2017: El  sistema tipo de evaluación del desempeño laboral de los empleados de carrera administrativa, en período de prueba y para los empleados de libre nombramiento y remoción distintos a los de gerencia pública  y los empleados que estén cumpliendo comisión de servicios en otra entidad.
Resolución 198 del 21 de febrero de 2017: Fases de la metodología del Departamento Administrativo de la Función Pública para la gestión del rendimiento de los Gerentes Públicos.
Resolución 685 del 10 de abril de 2017: El sistema de evaluación del desempeño laboral para los servidores públicos vinculados bajo nombramiento provisional y en empleos temporales.</t>
  </si>
  <si>
    <t>La Secretaría General informó que fue expedida la Resolución N° 1479 del 20 de octubre de 2017 "Por el cual se regula el cobro de copias de la Agencia de Desarrollo Rural".</t>
  </si>
  <si>
    <t>La Secretaría General señaló que diseñaron y publicaron en la herramienta tecnológica ISOLUCION :
1. Los procedimientos de: Radicación de comunicaciones oficiales y  Organización de archivo
2. Los instructivos de: Consulta y préstamo de documentos y  Numeración de actos administrativos con sus respectivos formatos. 
3. Los Formatos: Formato Único de Inventario Documental - FUID, Formato Préstamo o Consulta de Documentos, Formato Incorporación de Documentos, Control de Registros, Control Entrega Circulares, Control Manual de Radicación de Comunicaciones Oficiales Recibidas, Control Manual de Radicación de Memorandos, Control de Radicación Manual de Comunicaciones Oficiales Producidas, Plantilla Circular, Plantilla Memorando, Plantilla Oficio, Rótulo Identificación Caja de Archivo X-200, Rótulo Carpeta, Motivo Devolución de Documentos, Entrega Comunicaciones Oficiales Recibidas, Control Devoluciones Despachadas, Control Despachos UTT por Servicio ""Corra"", Entrega de Tutelas, Acta de Eliminación y Formato Radicación Manual Unidad Técnica Territorial - UTT.</t>
  </si>
  <si>
    <t>La Secretaría General en cooperación con la Oficina de Tecnología de la Información, reportaron la realización de las siguientes actividades:
- Identificación de Activos de Información por cada proceso.
- Acompañamiento y explicación a las áreas sobre los activos de información.
- Diligenciamiento de la matriz de activos de información por cada proceso. 
El 20 de diciembre de 2017, la Oficina de Tecnología de la Información reportó a la Oficina de Planeación el documento en Excel con el registro de los activos de información de la Agencia de Desarrollo Rural - ADR.</t>
  </si>
  <si>
    <t>La secretaria General indicó la implementación y capacitación a los usuarios, de un mecanismo de seguimiento a las solicitudes realizadas por los ciudadanos, a partir del uso del Sistema de Gestión Documental - ORFEO.</t>
  </si>
  <si>
    <t>De acuerdo con lo reportado en informe anterior (OCI-2017-016), durante los días 26 y 30 de mayo de 2017 se llevó a cabo la socialización del proyecto de Código de Ética y se invitó a los servidores de la Entidad a participar en su construcción por medio de una encuesta remitida a través de correo electrónico, de la cual se obtuvieron 16 aportes.</t>
  </si>
  <si>
    <t>De acuerdo con lo reportado en informe anterior (OCI-2017-016), la Secretaría General informó que el 14 de Junio de 2017 se entregó a Presidencia para revisión y aprobación y mediante Resolución N° 1253 del 13 de julio de 2017 el Presidente de la Agencia de Desarrollo Rural (ADR) expidió  el Código de Ética de la Entidad, el cual fue divulgado mediante correo electrónico de la misma fecha.</t>
  </si>
  <si>
    <t>De acuerdo con lo reportado en informe anterior (OCI-2017-016), como resultado de la verificación del contenido del Código de Ética de la Agencia de Desarrollo Rural (ADR) adoptado mediante Resolución N° 1253 del 13 de julio de 2017, no se encontró evidencia de los lineamientos indicados en el documento Estrategias Para la Construcción del Plan Anticorrupción y de Atención al Ciudadano (Versión 2) emitido por la Presidencia de la República de Colombia.</t>
  </si>
  <si>
    <r>
      <t xml:space="preserve">De acuerdo con lo reportado en informe anterior (OCI-2017-016), al corte 31 de agosto de 2017 de las ocho (8) dependencias a las cuales la Secretaria General envío Circular N° 096 del 18 de agosto de 2017 solicitando el envío de los enlaces para la atención oportuna y adecuada a las peticiones, quedaban pendiente tres (3) áreas por dicha designación.
En el presente </t>
    </r>
    <r>
      <rPr>
        <sz val="10"/>
        <rFont val="Arial"/>
        <family val="2"/>
      </rPr>
      <t>seguimiento, se evidenció la designación por parte de la Vicepresidencia de Gestión Contractual (memorando 20173002174 del 11 de septiembre de 2017),  Vicepresidencia de Integración Productiva (Memorando 20173002240 del 14 de septiembre de 2017) y la Oficina de Control Interno (Memorando 20173002185 del 12 de septiembre de 2017).</t>
    </r>
  </si>
  <si>
    <t>La Secretaría General indicó que realizó la verificación de las hojas de vida de los servidores públicos vinculados a la Agencia de Desarrollo Rural (ADR) en el SIGEP, tanto de planta permanente como de la planta temporal.</t>
  </si>
  <si>
    <t>La Secretaría General reportó la realización de un informe semestral con corte a junio publicado en la  página web de la Entidad con el nombre "Informe seguimiento - julio 17 de 2017.pdf" y  adicionalmente publicaron los informes:
- Informe PQR - 30 junio de 2017.pdf​
- Informe trimestral - septiembre 2017.pdf
- Informe Final PQR Ingresos.pdf 
Utilizando la información registrada en el control de radicación de correspondencia llevado en Excel, ya que el Sistema de Gestión Documental - ORFEO se implementó a partir del 01 de noviembre de 2017.  
Estos informes están publicados en la página web de la Agencia de Desarrollo Rural - ADR.</t>
  </si>
  <si>
    <t>Quedando pendiente la elaboración del Manual de Gestión Documental y las Tablas de Retención documental.  En cuanto a las tablas de retención documental, el Área indicó que se realizaron las mesas de trabajo con todas las dependencias de la ADR a fin de realizar la taxonomía preliminar de las series y Subserie documentales, las cuales fueron remitidas a los jefes de cada dependencia para realizar las observaciones correspondientes antes de presentarlas al Comité de Desarrollo Administrativo para su aprobación y posterior parametrización del sistema ORFEO.
El área informó también que el 18 de octubre de 2017, se suscribió el Contrato Interadministrativo N° 679 de 2017 entre la Agencia de Desarrollo Rural - ADR y COLVATEL S.A. E.S.P., cuyo objeto es "contratar la elaboración del diagnóstico integral de archivo y construcción de herramientas archivísticas de la Agencia de Desarrollo Rural.  En cumplimiento de dicho contrato el proveedor deberá entregar a más tardar el 31 de diciembre de 2.017, un avance de la información de las Tablas de Retención Documental.
El área responsable reportó un avance en la actividad del 60%.</t>
  </si>
  <si>
    <t>Teniendo en cuenta que el Programa de Gestión Documental está compuesto por "formatos, instructivos, Procedimiento, Manual y Tablas de Retención Documental” y que a la fecha está pendiente la documentación y diseño del Manual y de las Tablas de Retención Documental, se le asignó un avance del 60%.</t>
  </si>
  <si>
    <t>La Oficina de Planeación elaboró el documento "Manifestación de impacto regulatorio trámites Agencia de Desarrollo Rural" referente a los cinco (5) tramites identificados y priorizados.</t>
  </si>
  <si>
    <t xml:space="preserve">Mediante memorando N° 20172200103662 del 26 de diciembre de 2017 la Oficina de Planeación de la Agencia de Desarrollo Rural (ADR) envió al Departamento Administrativo de la Función Pública (DAFP) el  "Manifestación de impacto regulatorio trámites Agencia de Desarrollo Rural" referente a los cinco (5) tramites identificados y priorizados. </t>
  </si>
  <si>
    <t>No obstante lo reportado por el área responsable, la Oficina de Control Interno recibió evidencia de 119 comunicados socializados</t>
  </si>
  <si>
    <t>De acuerdo con lo reportado en informe anterior (OCI-2017-016), la Oficina de Planeación informó que el 8 de agosto de 2017 el Comité Institucional de Desarrollo Administrativo de la Agencia de Desarrollo Rural (ADR) aprobó la Política de Administración del Riesgo, tal como consta en acta de reunión.
Adicionalmente, dicha política se encuentra publicada en el aplicativo ISOLUCION con código DE-SIG-002 y fecha de aprobación del 22 de septiembre de 2017.</t>
  </si>
  <si>
    <t>En los meses de octubre y noviembre se llevó a cabo el proceso de construcción de los mapas de riesgos por procesos en el aplicativo ISOLUCION, los cuales fueron aprobados por los lideres de los procesos y/o, delegados por las áreas involucradas.</t>
  </si>
  <si>
    <t>De acuerdo con lo reportado en informe anterior (OCI-2017-016), al corte 31 de agosto de 2017 se habían realizado dos (2) socializaciones de la Política de Administración del Riesgo (Publicación en la Página Web de la Entidad y el envío por correo electrónico institucional el 8 de agosto de 2017).
Adicionalmente, en el 12 de octubre de 2017 se realizó la reunión de inicio del proceso de construcción de los Mapas de Riesgos en la cual se presentó la política de Administración del Riesgo de la Entidad y en las sesiones de construcción del contexto estratégico y del mapa de riesgos por cada proceso realizadas durante el mes de octubre y noviembre de 2017 se comunicó socializó dicha política, tal como consta en veintiséis (26) listados de asistencia.</t>
  </si>
  <si>
    <t>En el numeral 3.4 del documento "Estrategia Anual de Rendición de Cuentas de la Agencia de Desarrollo Rural vigencia 2017" se encuentran señalados los grupos de interés.
El área responsable reportó un avance en la subactividad del 100%.</t>
  </si>
  <si>
    <t>En el numeral 3.4 del documento "Estrategia Anual de Rendición de Cuentas de la Agencia de Desarrollo Rural vigencia 2017" se encuentran señalados las necesidades de información de los grupos de interés.
El área responsable reportó un avance en la subactividad del 100%.</t>
  </si>
  <si>
    <t>La Oficina de Comunicaciones informó que a la fecha se han producido 135 comunicados socializados a medios de comunicación y ciudadanía interesada en general.</t>
  </si>
  <si>
    <t>La Oficina de Comunicaciones reportó que en los trece (13) encuentros regionales denominados "Desarrollo Rural Integral entre Todos", así como en la Audiencia Pública Nacional de Cuentas, se aplicaron encuestas.</t>
  </si>
  <si>
    <t>La Secretaría General informó que se elaboraron y aprobaron en el aplicativo ISOLUCION en el mes de septiembre de 2017 los siguientes procedimientos:
- Gestión de Peticiones, Quejas, Reclamos, Sugerencias y Denuncias.  
- Participación Ciudadana.
- Oferta Institucional, trámites y servicios.
- Evaluación de Satisfacción del Servicio Prestado.
Adicionalmente, a través de la Circular Nº 152 del 25 de octubre de 2017 se emitieron directrices relacionadas con los puntos de atención al ciudadano.
El área responsable reportó un avance en la subactividad del 100%.</t>
  </si>
  <si>
    <t>La Oficina de Comunicaciones indicó que está al aire página una web más robusta desde lo tecnológico y completamente actualizada cuenta con la herramienta de chat de atención al ciudadano, PQR como herramienta para facilitar el acceso a la información, así como uno novedoso sistema de consulta de peticiones para facilitar el seguimiento a los ciudadanos.
El área responsable reportó un avance en la subactividad del 100%.</t>
  </si>
  <si>
    <t>La Secretaría General reportó que a través de la Oficina de Comunicaciones desarrollaron campañas de sensibilización mediante comunicación al correo institucional de los servidores de la Agencia de Desarrollo Rural - ADR, en los meses de octubre y diciembre de 2017, en  temas como:
- Carta de Trato digno al Ciudadano (Circular Nº 152 del 25 de octubre de 2017)
- Difusión del Buzón de Sugerencias: Datos con la ubicación del Buzón.
- Proceso y Procedimientos de Participación y Atención al Ciudadano.
- Información  de los canales de atención presencial, virtual y telefónica para divulgar, a través de los correos electrónicos y en @ADRColombia.
- Tips de sensibilización sobre la atención a los ciudadanos.
- Que son PQRSD y los términos de respuesta.</t>
  </si>
  <si>
    <t>La Secretaría General reportó la elaboración y socialización del proceso de Participación y Servicio al Ciudadano a través de:
- La comunicación realizada a las Unidades Técnicas Territoriales a través de la Circular N° 152 del 25 de octubre del 2017.
- Realización de una Jornada de Capacitación con los encargados  de las Ventanillas hacia adentro y hacia afuera de las Unidades Técnicas Territoriales,  la cual tuvo lugar los días 13, 14 y 15 de diciembre de 2017.</t>
  </si>
  <si>
    <t>La Secretaría General indicó que el 25 de septiembre del 2017, se puso a disposición en la página web de la Agencia de Desarrollo Rural - ADR, el Link para formular las Peticiones, Quejas, Reclamos, Consultas, Solicitudes y Sugerencias (P.Q.R.S.D), el Chat  en línea además de mantener disponible la información del correo electrónico de  atencionalciudadado@adr.gov.co, la línea 3830444,  la línea gratuita 018000115121 y el Buzón de Sugerencias.</t>
  </si>
  <si>
    <r>
      <t>La O</t>
    </r>
    <r>
      <rPr>
        <sz val="10"/>
        <rFont val="Arial"/>
        <family val="2"/>
      </rPr>
      <t>ficina de Comunicaciones señaló que después de caracterizar el procedimiento de "Gestión de Comunicaciones", se adelanta la caracterización de los procedimientos. Deberá estar entregada a Planeación el 30082017. Este tema se encuentra allí.
El área responsable reportó un avance en la actividad de 100%.</t>
    </r>
  </si>
  <si>
    <t>De acuerdo con lo reportado en informe anterior (OCI-2017-016), la Secretaría General informó que "el 17 de agosto de 2017 se realizó dentro del proceso de inducción para los servidores dos (2) campañas de sensibilización sobre el Código de Ética aprobado y adoptado".
Adicionalmente, se adelantó una campañas de sensibilización sobre el Código de Ética dentro del proceso de inducción realizado el 14 de diciembre de 2017, para el personal vinculado en los meses de noviembre y diciembre de 2017.</t>
  </si>
  <si>
    <t>Secretaría General señaló que la identificación de información clasificada y reservada de acuerdo con la normatividad legal vigente, se encuentra contenida dentro del Registro de Activos de Información.
El 20 de diciembre de 2017, la Oficina de Tecnología de la Información reportó a la Oficina de Planeación el documento en Excel con el Índice de Información Clasificada y Reservada de la Agencia de Desarrollo Rural - ADR.</t>
  </si>
  <si>
    <t>Debido a que la Oficina de Control Interno evidenció el cumplimiento en un  100% de las subactividades N° 1 (Crear la página web), N° 2 (Crear el banner de transparencia) y N° 4 (Crear herramientas  para facilitar el acceso a la información) y en un 79% para la subactividad N° 3 (Mantener actualizado el banner de transparencia) como resultado de la verificación de la información publicada en el Banner de Transparencia en la cual se observó que existen cuatro (4) temas pendientes por actualizar (Información Financiera, Presupuesto, Contratación Adjudicada y Contratación en Curso - Avisos de Convocatoria), se le asignó un avance general a la actividad del 95%.</t>
  </si>
  <si>
    <t>Como resultado de la verificación realizada por la Oficina de Control Interno al cumplimiento de los 107 requerimientos de la Ley 1712 de 2014, se asignó un avance general del 58% debido a que se evidenció el cumplimiento de 62 requerimientos.</t>
  </si>
  <si>
    <t>La Oficina de Comunicaciones informó que se han implementado  los criterios posibles de accesibilidad y usabilidad en formatos alternativos de comunicación de la información por parte de la Oficina de Comunicaciones en lo que es de su control y competencia.</t>
  </si>
  <si>
    <t>La Oficina de Comunicaciones entregó evidencias de herramientas implementadas en usabilidad y accesibilidad de la pagina web, no obstante en el momento no se cuenta con un status para determinar con exactitud el porcentaje de avance para este entregable.</t>
  </si>
  <si>
    <t>En virtud de lo establecido en la Circular 095 del 16 de agosto de 2017 expedida por la Oficina de Planeación y mediante la cual se recuerda el deber que tienen las áreas que expidan actos administrativos de informar cuales son los recursos que proceden contra dichos actos y como resultado de la verificación realizada por la Oficina de Control Interno a los actos administrativos expedidos en los meses de septiembre, octubre, noviembre y diciembre de 2017 por la Vicepresidencia de Proyectos (26) y la Secretaria General (9), se encontró que dos (2) actos administrativos emitidos por la Secretaria General no cumplen con  esta condición.
Adicionalmente, la Vicepresidencia de Gestión Contractual reportó que durante el periodo objeto de seguimiento, se resolvió un recurso de reposición mediante Resolución 1384 del 08 de septiembre de 2017 interpuesto contra la Resolución 1348 que declaró desierto el concurso de méritos N° 04 de 2017.
No obstante lo anterior, es  importante aclarar que la Oficina de Planeación, Oficina de Control Interno, Oficina de Tecnologías de la Información y Oficina de Comunicaciones no expiden actos administrativos frente a los cuales proceda los recursos del artículo 74 de la ley 1437 de 2011.</t>
  </si>
  <si>
    <t xml:space="preserve">La Secretaría General remitió nueve (9) Actos Administrativos a la Oficina de Control Interno, de los cuales las Resoluciones 1557 del 23 de noviembre de 2017 y 1561 del 24 de noviembre de 2017, no contienen información sobre los recursos de que dispone el solicitante. 
Las novedades identificadas en la revisión de los actos administrativos fueron informados a la Secretaría General mediante correo electrónico del 18 de diciembre de 2017, con el fin de que se implementen los controles necesarios para que dicha situación no vuelva a presentarse.
</t>
  </si>
  <si>
    <t>El 30 de octubre de 2017  y el  14 de diciembre de 2017 la Oficina de Planeación solicitó el envío de los resultados del seguimiento a los riesgos de corrupción del periodo comprendido entre el 1 de mayo al 31 de octubre de 2017 y del 1 de noviembre al 31 de diciembre de 2017, recibiendo los reportes de las áreas responsables y cuyos resultados se evidencian en la Matriz de seguimiento diligenciada  denominada "Seguimiento matriz  de riesgos. Dic".</t>
  </si>
  <si>
    <t>El informe de evaluación de la estrategia de rendición de cuentas de la Agencia de Desarrollo Rural (ADR), fue emitido y publicado en la página web de la Entidad el 28 de diciembre de 2017.</t>
  </si>
  <si>
    <t>De acuerdo con lo reportado en informe anterior (OCI-2017-016), la Secretaría General informó que el 20 de abril se aprobó el  diseño de la Encuesta para aplicar en el punto de Atención al Ciudadano.
El área responsable reportó un avance en la subactividad del 100%.</t>
  </si>
  <si>
    <t>La Secretaría General informó que se aplicó el primer ciclo de encuestas el día 25 de abril de 2017, el segundo ciclo de encuestas el día 17 al 31 de julio de 2017 y el tercer ciclo del 1 de noviembre al 7 de diciembre de 2017.
El área responsable reportó un avance en la subactividad del 100%.</t>
  </si>
  <si>
    <t>Durante el año 2017 fueron emitidos y publicados tres (3) informes de análisis a la evaluación del servicio prestado por la Entidad, los cuales se encuentran disponibles para consulta pública en el sitio web www.adr.gov.co.</t>
  </si>
  <si>
    <t>De acuerdo con lo señalado por la Vicepresidencia de Gestión Contractual, se realizó la verificación de la publicación de los contratos suscritos por la ADR en el SECOP, para lo cual se elaboraron diez (10) informes mensuales con corte a 31 de octubre de 2017, los cuales se encuentran publicados en la pagina web de la entidad.</t>
  </si>
  <si>
    <t>Código de Ética</t>
  </si>
  <si>
    <t>Campañas de Sensibilización</t>
  </si>
  <si>
    <t>La Oficina de Control Interno observó que los informes restantes (correspondientes a los meses de noviembre y diciembre de 2017) fueron publicados en la página web de la Entidad el día 29 de diciembre de 2017, dando así cumplimiento total (100%) a la actividad.</t>
  </si>
  <si>
    <r>
      <t xml:space="preserve">Nota: </t>
    </r>
    <r>
      <rPr>
        <sz val="11"/>
        <color theme="1"/>
        <rFont val="Calibri"/>
        <family val="2"/>
        <scheme val="minor"/>
      </rPr>
      <t>Ver información detallada en la pestaña correspondiente.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</si>
</sst>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0.00_-;\-&quot;$&quot;* #,##0.00_-;_-&quot;$&quot;* &quot;-&quot;??_-;_-@_-"/>
    <numFmt numFmtId="43" formatCode="_-* #,##0.00_-;\-* #,##0.00_-;_-* &quot;-&quot;??_-;_-@_-"/>
    <numFmt numFmtId="164" formatCode="_-* #,##0.00\ &quot;€&quot;_-;\-* #,##0.00\ &quot;€&quot;_-;_-* &quot;-&quot;??\ &quot;€&quot;_-;_-@_-"/>
    <numFmt numFmtId="165" formatCode="_-* #,##0.00\ _€_-;\-* #,##0.00\ _€_-;_-* &quot;-&quot;??\ _€_-;_-@_-"/>
    <numFmt numFmtId="166" formatCode="_(&quot;$&quot;\ * #,##0.00_);_(&quot;$&quot;\ * \(#,##0.00\);_(&quot;$&quot;\ * &quot;-&quot;??_);_(@_)"/>
    <numFmt numFmtId="167" formatCode="_(* #,##0.00_);_(* \(#,##0.00\);_(* &quot;-&quot;??_);_(@_)"/>
    <numFmt numFmtId="168" formatCode="_(* #,##0.0_);_(* \(#,##0.0\);_(* &quot;-&quot;??_);_(@_)"/>
    <numFmt numFmtId="169" formatCode="###\ &quot;AUDITOR&quot;"/>
    <numFmt numFmtId="170" formatCode="###\ &quot;AUDITORES&quot;"/>
  </numFmts>
  <fonts count="48" x14ac:knownFonts="1">
    <font>
      <sz val="11"/>
      <color theme="1"/>
      <name val="Calibri"/>
      <family val="2"/>
      <scheme val="minor"/>
    </font>
    <font>
      <b/>
      <sz val="11"/>
      <color theme="1"/>
      <name val="Arial"/>
      <family val="2"/>
    </font>
    <font>
      <sz val="11"/>
      <color theme="1"/>
      <name val="Arial"/>
      <family val="2"/>
    </font>
    <font>
      <b/>
      <sz val="11"/>
      <color theme="0"/>
      <name val="Arial"/>
      <family val="2"/>
    </font>
    <font>
      <b/>
      <sz val="9"/>
      <color indexed="81"/>
      <name val="Tahoma"/>
      <family val="2"/>
    </font>
    <font>
      <sz val="11"/>
      <color theme="1"/>
      <name val="Calibri"/>
      <family val="2"/>
      <scheme val="minor"/>
    </font>
    <font>
      <b/>
      <sz val="12"/>
      <color theme="1"/>
      <name val="Calibri"/>
      <family val="2"/>
      <scheme val="minor"/>
    </font>
    <font>
      <b/>
      <sz val="12"/>
      <color rgb="FFFF0000"/>
      <name val="Calibri"/>
      <family val="2"/>
      <scheme val="minor"/>
    </font>
    <font>
      <b/>
      <sz val="12"/>
      <color theme="0"/>
      <name val="Calibri"/>
      <family val="2"/>
      <scheme val="minor"/>
    </font>
    <font>
      <sz val="12"/>
      <color theme="1"/>
      <name val="Calibri"/>
      <family val="2"/>
      <scheme val="minor"/>
    </font>
    <font>
      <b/>
      <sz val="12"/>
      <color rgb="FFFFFF00"/>
      <name val="Calibri"/>
      <family val="2"/>
      <scheme val="minor"/>
    </font>
    <font>
      <sz val="10"/>
      <name val="Arial"/>
      <family val="2"/>
    </font>
    <font>
      <sz val="12"/>
      <name val="Calibri"/>
      <family val="2"/>
      <scheme val="minor"/>
    </font>
    <font>
      <b/>
      <sz val="11"/>
      <color rgb="FF00B050"/>
      <name val="Arial"/>
      <family val="2"/>
    </font>
    <font>
      <b/>
      <sz val="11"/>
      <color theme="7" tint="-0.499984740745262"/>
      <name val="Arial"/>
      <family val="2"/>
    </font>
    <font>
      <b/>
      <sz val="18"/>
      <color theme="1"/>
      <name val="Arial"/>
      <family val="2"/>
    </font>
    <font>
      <sz val="12"/>
      <color rgb="FFFF0000"/>
      <name val="Calibri"/>
      <family val="2"/>
      <scheme val="minor"/>
    </font>
    <font>
      <b/>
      <sz val="12"/>
      <color rgb="FF0070C0"/>
      <name val="Calibri"/>
      <family val="2"/>
      <scheme val="minor"/>
    </font>
    <font>
      <u/>
      <sz val="11"/>
      <color theme="1"/>
      <name val="Calibri"/>
      <family val="2"/>
      <scheme val="minor"/>
    </font>
    <font>
      <sz val="10"/>
      <color theme="0" tint="-0.34998626667073579"/>
      <name val="Arial"/>
      <family val="2"/>
    </font>
    <font>
      <sz val="11"/>
      <color theme="0" tint="-0.34998626667073579"/>
      <name val="Arial"/>
      <family val="2"/>
    </font>
    <font>
      <b/>
      <sz val="11"/>
      <color theme="0" tint="-0.34998626667073579"/>
      <name val="Arial"/>
      <family val="2"/>
    </font>
    <font>
      <b/>
      <sz val="10"/>
      <name val="Arial"/>
      <family val="2"/>
    </font>
    <font>
      <sz val="10"/>
      <color theme="1"/>
      <name val="Arial"/>
      <family val="2"/>
    </font>
    <font>
      <b/>
      <sz val="10"/>
      <color theme="1"/>
      <name val="Arial"/>
      <family val="2"/>
    </font>
    <font>
      <b/>
      <sz val="10"/>
      <color theme="0" tint="-0.34998626667073579"/>
      <name val="Arial"/>
      <family val="2"/>
    </font>
    <font>
      <b/>
      <sz val="11"/>
      <color theme="1"/>
      <name val="Calibri"/>
      <family val="2"/>
      <scheme val="minor"/>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11"/>
      <color rgb="FF000000"/>
      <name val="Calibri"/>
      <family val="2"/>
    </font>
    <font>
      <sz val="11"/>
      <name val="Arial"/>
      <family val="2"/>
    </font>
    <font>
      <sz val="10"/>
      <color rgb="FFFF0000"/>
      <name val="Arial"/>
      <family val="2"/>
    </font>
    <font>
      <sz val="8"/>
      <name val="Calibri"/>
      <family val="2"/>
      <scheme val="minor"/>
    </font>
  </fonts>
  <fills count="5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2" tint="-0.249977111117893"/>
        <bgColor indexed="64"/>
      </patternFill>
    </fill>
    <fill>
      <patternFill patternType="solid">
        <fgColor rgb="FFFFFFC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s>
  <cellStyleXfs count="79">
    <xf numFmtId="0" fontId="0" fillId="0" borderId="0"/>
    <xf numFmtId="167" fontId="5" fillId="0" borderId="0" applyFont="0" applyFill="0" applyBorder="0" applyAlignment="0" applyProtection="0"/>
    <xf numFmtId="0" fontId="11" fillId="0" borderId="0"/>
    <xf numFmtId="9" fontId="5" fillId="0" borderId="0" applyFon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4" fillId="18" borderId="0" applyNumberFormat="0" applyBorder="0" applyAlignment="0" applyProtection="0"/>
    <xf numFmtId="0" fontId="35" fillId="19" borderId="11" applyNumberFormat="0" applyAlignment="0" applyProtection="0"/>
    <xf numFmtId="0" fontId="36" fillId="20" borderId="12" applyNumberFormat="0" applyAlignment="0" applyProtection="0"/>
    <xf numFmtId="0" fontId="37" fillId="20" borderId="11" applyNumberFormat="0" applyAlignment="0" applyProtection="0"/>
    <xf numFmtId="0" fontId="38" fillId="0" borderId="13" applyNumberFormat="0" applyFill="0" applyAlignment="0" applyProtection="0"/>
    <xf numFmtId="0" fontId="39" fillId="21" borderId="14"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26" fillId="0" borderId="16" applyNumberFormat="0" applyFill="0" applyAlignment="0" applyProtection="0"/>
    <xf numFmtId="0" fontId="4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42" fillId="46" borderId="0" applyNumberFormat="0" applyBorder="0" applyAlignment="0" applyProtection="0"/>
    <xf numFmtId="0" fontId="11"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43" fillId="0" borderId="0" applyFont="0" applyFill="0" applyBorder="0" applyAlignment="0" applyProtection="0"/>
    <xf numFmtId="0" fontId="43" fillId="0" borderId="0"/>
    <xf numFmtId="0" fontId="5" fillId="0" borderId="0"/>
    <xf numFmtId="0" fontId="11" fillId="0" borderId="0"/>
    <xf numFmtId="9" fontId="11" fillId="0" borderId="0" applyFont="0" applyFill="0" applyBorder="0" applyAlignment="0" applyProtection="0"/>
    <xf numFmtId="167" fontId="43"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43" fillId="0" borderId="0"/>
    <xf numFmtId="43" fontId="5" fillId="0" borderId="0" applyFont="0" applyFill="0" applyBorder="0" applyAlignment="0" applyProtection="0"/>
    <xf numFmtId="44" fontId="5" fillId="0" borderId="0" applyFont="0" applyFill="0" applyBorder="0" applyAlignment="0" applyProtection="0"/>
    <xf numFmtId="37" fontId="11" fillId="0" borderId="0"/>
    <xf numFmtId="41" fontId="5" fillId="0" borderId="0" applyFont="0" applyFill="0" applyBorder="0" applyAlignment="0" applyProtection="0"/>
    <xf numFmtId="0" fontId="44" fillId="0" borderId="0"/>
    <xf numFmtId="0" fontId="11" fillId="0" borderId="0"/>
    <xf numFmtId="0" fontId="5" fillId="0" borderId="0"/>
    <xf numFmtId="167" fontId="11" fillId="0" borderId="0" applyFont="0" applyFill="0" applyBorder="0" applyAlignment="0" applyProtection="0"/>
    <xf numFmtId="0" fontId="28" fillId="0" borderId="0" applyNumberForma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43" fillId="0" borderId="0" applyFont="0" applyFill="0" applyBorder="0" applyAlignment="0" applyProtection="0"/>
    <xf numFmtId="9" fontId="43" fillId="0" borderId="0" applyFont="0" applyFill="0" applyBorder="0" applyAlignment="0" applyProtection="0"/>
    <xf numFmtId="0" fontId="5" fillId="0" borderId="0"/>
    <xf numFmtId="167" fontId="5" fillId="0" borderId="0" applyFont="0" applyFill="0" applyBorder="0" applyAlignment="0" applyProtection="0"/>
    <xf numFmtId="0" fontId="11" fillId="0" borderId="0"/>
    <xf numFmtId="0" fontId="5" fillId="0" borderId="0"/>
    <xf numFmtId="9" fontId="5" fillId="0" borderId="0" applyFont="0" applyFill="0" applyBorder="0" applyAlignment="0" applyProtection="0"/>
    <xf numFmtId="0" fontId="5" fillId="22" borderId="15" applyNumberFormat="0" applyFont="0" applyAlignment="0" applyProtection="0"/>
  </cellStyleXfs>
  <cellXfs count="276">
    <xf numFmtId="0" fontId="0" fillId="0" borderId="0" xfId="0"/>
    <xf numFmtId="0" fontId="9" fillId="2" borderId="0" xfId="0" applyFont="1" applyFill="1"/>
    <xf numFmtId="0" fontId="9" fillId="2" borderId="1" xfId="0" applyFont="1" applyFill="1" applyBorder="1"/>
    <xf numFmtId="2" fontId="9" fillId="2" borderId="1" xfId="0" applyNumberFormat="1" applyFont="1" applyFill="1" applyBorder="1"/>
    <xf numFmtId="0" fontId="6" fillId="2" borderId="1" xfId="0" applyFont="1" applyFill="1" applyBorder="1"/>
    <xf numFmtId="167" fontId="6" fillId="2" borderId="1" xfId="1" applyFont="1" applyFill="1" applyBorder="1"/>
    <xf numFmtId="0" fontId="7" fillId="2" borderId="1" xfId="0" applyFont="1" applyFill="1" applyBorder="1"/>
    <xf numFmtId="167" fontId="7" fillId="2" borderId="1" xfId="0" applyNumberFormat="1" applyFont="1" applyFill="1" applyBorder="1"/>
    <xf numFmtId="167" fontId="10" fillId="8" borderId="0" xfId="0" applyNumberFormat="1" applyFont="1" applyFill="1"/>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7" fontId="12" fillId="2" borderId="1" xfId="0" applyNumberFormat="1" applyFont="1" applyFill="1" applyBorder="1"/>
    <xf numFmtId="2" fontId="9" fillId="2" borderId="0" xfId="0" applyNumberFormat="1" applyFont="1" applyFill="1"/>
    <xf numFmtId="16" fontId="14" fillId="2" borderId="1" xfId="0" applyNumberFormat="1" applyFont="1" applyFill="1" applyBorder="1" applyAlignment="1">
      <alignment horizontal="center" vertical="center" wrapText="1"/>
    </xf>
    <xf numFmtId="16" fontId="13" fillId="2" borderId="1" xfId="0" applyNumberFormat="1" applyFont="1" applyFill="1" applyBorder="1" applyAlignment="1">
      <alignment horizontal="center" vertical="center" wrapText="1"/>
    </xf>
    <xf numFmtId="0" fontId="0" fillId="0" borderId="0" xfId="0" applyAlignment="1">
      <alignment vertical="center"/>
    </xf>
    <xf numFmtId="16" fontId="0" fillId="0" borderId="0" xfId="0" applyNumberFormat="1" applyAlignment="1">
      <alignment vertical="center"/>
    </xf>
    <xf numFmtId="0" fontId="0" fillId="0" borderId="1" xfId="0" applyBorder="1" applyAlignment="1">
      <alignment vertical="center" wrapText="1"/>
    </xf>
    <xf numFmtId="0" fontId="0" fillId="0" borderId="0" xfId="0" applyAlignment="1">
      <alignment vertical="center" wrapText="1"/>
    </xf>
    <xf numFmtId="0" fontId="0" fillId="2" borderId="1" xfId="0" applyFill="1" applyBorder="1" applyAlignment="1">
      <alignment vertical="center" wrapText="1"/>
    </xf>
    <xf numFmtId="0" fontId="3" fillId="9" borderId="1" xfId="0" applyFont="1" applyFill="1" applyBorder="1" applyAlignment="1">
      <alignment horizontal="center" vertical="center"/>
    </xf>
    <xf numFmtId="16" fontId="3" fillId="9" borderId="1" xfId="0" applyNumberFormat="1" applyFont="1" applyFill="1" applyBorder="1" applyAlignment="1">
      <alignment horizontal="center" vertical="center" wrapText="1"/>
    </xf>
    <xf numFmtId="0" fontId="0" fillId="2" borderId="0" xfId="0" applyFill="1" applyAlignment="1">
      <alignment vertical="center"/>
    </xf>
    <xf numFmtId="1" fontId="9" fillId="2" borderId="1" xfId="0" applyNumberFormat="1" applyFont="1" applyFill="1" applyBorder="1" applyAlignment="1">
      <alignment horizontal="center"/>
    </xf>
    <xf numFmtId="0" fontId="7" fillId="2" borderId="0" xfId="0" applyFont="1" applyFill="1" applyBorder="1" applyAlignment="1">
      <alignment wrapText="1"/>
    </xf>
    <xf numFmtId="0" fontId="9" fillId="2" borderId="0" xfId="0" applyFont="1" applyFill="1" applyBorder="1"/>
    <xf numFmtId="0" fontId="9" fillId="2" borderId="1" xfId="0" applyFont="1" applyFill="1" applyBorder="1" applyAlignment="1">
      <alignment horizontal="center"/>
    </xf>
    <xf numFmtId="1" fontId="9" fillId="10" borderId="1" xfId="0" applyNumberFormat="1" applyFont="1" applyFill="1" applyBorder="1" applyAlignment="1">
      <alignment horizontal="center"/>
    </xf>
    <xf numFmtId="0" fontId="6" fillId="3" borderId="3" xfId="0" applyFont="1" applyFill="1" applyBorder="1" applyAlignment="1">
      <alignment horizontal="center" wrapText="1"/>
    </xf>
    <xf numFmtId="0" fontId="12" fillId="2" borderId="0" xfId="2" applyFont="1" applyFill="1" applyBorder="1" applyAlignment="1">
      <alignment horizontal="justify" vertical="center" wrapText="1"/>
    </xf>
    <xf numFmtId="0" fontId="9" fillId="2" borderId="0" xfId="0" applyFont="1" applyFill="1" applyBorder="1" applyAlignment="1">
      <alignment horizontal="center"/>
    </xf>
    <xf numFmtId="0" fontId="16" fillId="2" borderId="1" xfId="2" applyFont="1" applyFill="1" applyBorder="1" applyAlignment="1">
      <alignment horizontal="left" vertical="center" wrapText="1"/>
    </xf>
    <xf numFmtId="0" fontId="12" fillId="2" borderId="1" xfId="2" applyFont="1" applyFill="1" applyBorder="1" applyAlignment="1">
      <alignment horizontal="left" vertical="center" wrapText="1"/>
    </xf>
    <xf numFmtId="0" fontId="12" fillId="2" borderId="1" xfId="2" applyFont="1" applyFill="1" applyBorder="1" applyAlignment="1">
      <alignment horizontal="justify" vertical="center" wrapText="1"/>
    </xf>
    <xf numFmtId="169" fontId="6" fillId="5" borderId="1" xfId="0" applyNumberFormat="1" applyFont="1" applyFill="1" applyBorder="1" applyAlignment="1">
      <alignment horizontal="center" wrapText="1"/>
    </xf>
    <xf numFmtId="170" fontId="6" fillId="5" borderId="1" xfId="0" applyNumberFormat="1" applyFont="1" applyFill="1" applyBorder="1" applyAlignment="1">
      <alignment horizontal="center" wrapText="1"/>
    </xf>
    <xf numFmtId="0" fontId="9" fillId="2" borderId="1" xfId="0" applyFont="1" applyFill="1" applyBorder="1" applyAlignment="1">
      <alignment horizontal="center" vertical="center"/>
    </xf>
    <xf numFmtId="1" fontId="9" fillId="2" borderId="1" xfId="0" applyNumberFormat="1" applyFont="1" applyFill="1" applyBorder="1" applyAlignment="1">
      <alignment horizontal="center" vertical="center"/>
    </xf>
    <xf numFmtId="0" fontId="6" fillId="2" borderId="0" xfId="0" applyFont="1" applyFill="1" applyBorder="1" applyAlignment="1">
      <alignment horizontal="right"/>
    </xf>
    <xf numFmtId="1" fontId="7" fillId="2" borderId="0" xfId="0" applyNumberFormat="1" applyFont="1" applyFill="1" applyBorder="1" applyAlignment="1">
      <alignment horizontal="center"/>
    </xf>
    <xf numFmtId="0" fontId="12" fillId="2" borderId="1" xfId="2" applyFont="1" applyFill="1" applyBorder="1" applyAlignment="1">
      <alignment vertical="center" wrapText="1"/>
    </xf>
    <xf numFmtId="1" fontId="12" fillId="2" borderId="1" xfId="0" applyNumberFormat="1" applyFont="1" applyFill="1" applyBorder="1" applyAlignment="1">
      <alignment horizontal="center"/>
    </xf>
    <xf numFmtId="1" fontId="12" fillId="10" borderId="1" xfId="0" applyNumberFormat="1" applyFont="1" applyFill="1" applyBorder="1" applyAlignment="1">
      <alignment horizontal="center"/>
    </xf>
    <xf numFmtId="0" fontId="8" fillId="11" borderId="1" xfId="0" applyFont="1" applyFill="1" applyBorder="1" applyAlignment="1">
      <alignment horizontal="center" vertical="center" wrapText="1"/>
    </xf>
    <xf numFmtId="0" fontId="6" fillId="2" borderId="0" xfId="0" applyFont="1" applyFill="1"/>
    <xf numFmtId="0" fontId="0" fillId="0" borderId="0" xfId="0" applyAlignment="1">
      <alignment horizontal="justify" vertical="center"/>
    </xf>
    <xf numFmtId="16" fontId="3" fillId="12" borderId="1" xfId="0" applyNumberFormat="1" applyFont="1" applyFill="1" applyBorder="1" applyAlignment="1">
      <alignment horizontal="center" vertical="center" wrapText="1"/>
    </xf>
    <xf numFmtId="0" fontId="0" fillId="2" borderId="1" xfId="0" applyFill="1" applyBorder="1" applyAlignment="1">
      <alignment horizontal="justify" vertical="center"/>
    </xf>
    <xf numFmtId="0" fontId="18" fillId="2"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vertical="center"/>
    </xf>
    <xf numFmtId="0" fontId="8" fillId="8" borderId="3" xfId="0" applyFont="1" applyFill="1" applyBorder="1" applyAlignment="1">
      <alignment horizontal="center" wrapText="1"/>
    </xf>
    <xf numFmtId="0" fontId="6" fillId="6" borderId="3" xfId="0" applyFont="1" applyFill="1" applyBorder="1" applyAlignment="1">
      <alignment horizontal="center" wrapText="1"/>
    </xf>
    <xf numFmtId="2" fontId="12" fillId="2" borderId="0" xfId="0" applyNumberFormat="1" applyFont="1" applyFill="1" applyBorder="1" applyAlignment="1">
      <alignment wrapText="1"/>
    </xf>
    <xf numFmtId="168" fontId="2" fillId="4" borderId="0" xfId="1" applyNumberFormat="1" applyFont="1" applyFill="1" applyAlignment="1">
      <alignment horizontal="center" vertical="center"/>
    </xf>
    <xf numFmtId="0" fontId="2" fillId="4" borderId="0" xfId="0" applyFont="1" applyFill="1" applyAlignment="1">
      <alignment vertical="center"/>
    </xf>
    <xf numFmtId="0" fontId="19" fillId="4" borderId="0" xfId="0" applyFont="1" applyFill="1" applyBorder="1" applyAlignment="1">
      <alignment horizontal="center" vertical="center" wrapText="1"/>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horizontal="center" vertical="center"/>
    </xf>
    <xf numFmtId="0" fontId="21" fillId="4" borderId="0" xfId="0" applyFont="1" applyFill="1" applyAlignment="1">
      <alignment vertical="center"/>
    </xf>
    <xf numFmtId="0" fontId="2" fillId="4" borderId="0" xfId="0" applyFont="1" applyFill="1" applyAlignment="1">
      <alignment horizontal="center" vertical="center"/>
    </xf>
    <xf numFmtId="0" fontId="1" fillId="4" borderId="0" xfId="0" applyFont="1" applyFill="1" applyAlignment="1">
      <alignment horizontal="center" vertical="center"/>
    </xf>
    <xf numFmtId="0" fontId="2" fillId="2" borderId="0" xfId="0" applyFont="1" applyFill="1" applyAlignment="1">
      <alignment vertical="center"/>
    </xf>
    <xf numFmtId="0" fontId="20" fillId="2" borderId="0" xfId="0" applyFont="1" applyFill="1" applyAlignment="1">
      <alignment horizontal="center" vertical="center"/>
    </xf>
    <xf numFmtId="0" fontId="20" fillId="2" borderId="0" xfId="0" applyFont="1" applyFill="1" applyAlignment="1">
      <alignment vertical="center"/>
    </xf>
    <xf numFmtId="0" fontId="19" fillId="4" borderId="0" xfId="0" applyFont="1" applyFill="1" applyAlignment="1">
      <alignment horizontal="center" vertical="center"/>
    </xf>
    <xf numFmtId="0" fontId="19" fillId="4" borderId="0" xfId="0" applyFont="1" applyFill="1" applyAlignment="1">
      <alignment vertical="center"/>
    </xf>
    <xf numFmtId="0" fontId="23" fillId="4" borderId="0" xfId="0" applyFont="1" applyFill="1" applyAlignment="1">
      <alignment vertical="center"/>
    </xf>
    <xf numFmtId="0" fontId="25" fillId="4" borderId="0" xfId="0" applyFont="1" applyFill="1" applyAlignment="1">
      <alignment horizontal="center" vertical="center"/>
    </xf>
    <xf numFmtId="0" fontId="23"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0" fillId="2" borderId="1" xfId="0" applyFill="1" applyBorder="1" applyAlignment="1">
      <alignment horizontal="center" vertical="center"/>
    </xf>
    <xf numFmtId="0" fontId="24" fillId="13" borderId="1" xfId="0" applyFont="1" applyFill="1" applyBorder="1" applyAlignment="1">
      <alignment horizontal="center" vertical="center" wrapText="1"/>
    </xf>
    <xf numFmtId="0" fontId="24" fillId="14" borderId="1"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0" borderId="1" xfId="0" applyFont="1" applyBorder="1" applyAlignment="1">
      <alignment horizontal="justify" vertical="center" wrapText="1"/>
    </xf>
    <xf numFmtId="9" fontId="26" fillId="0" borderId="1" xfId="3" applyFont="1" applyBorder="1" applyAlignment="1">
      <alignment horizontal="center" vertical="center"/>
    </xf>
    <xf numFmtId="0" fontId="11" fillId="4" borderId="0" xfId="0" applyFont="1" applyFill="1" applyBorder="1" applyAlignment="1">
      <alignment horizontal="center" vertical="center" wrapText="1"/>
    </xf>
    <xf numFmtId="168" fontId="24" fillId="3" borderId="1" xfId="1" applyNumberFormat="1" applyFont="1" applyFill="1" applyBorder="1" applyAlignment="1">
      <alignment horizontal="center" vertical="center" wrapText="1"/>
    </xf>
    <xf numFmtId="0" fontId="24" fillId="4" borderId="0" xfId="0" applyFont="1" applyFill="1" applyAlignment="1">
      <alignment horizontal="center" vertical="center"/>
    </xf>
    <xf numFmtId="168" fontId="23" fillId="4" borderId="0" xfId="1" applyNumberFormat="1" applyFont="1" applyFill="1" applyAlignment="1">
      <alignment horizontal="center" vertical="center"/>
    </xf>
    <xf numFmtId="0" fontId="11" fillId="4" borderId="0" xfId="0" applyFont="1" applyFill="1" applyBorder="1" applyAlignment="1">
      <alignment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9" fontId="2" fillId="4" borderId="0" xfId="3" applyFont="1" applyFill="1" applyAlignment="1">
      <alignment horizontal="center" vertical="center"/>
    </xf>
    <xf numFmtId="0" fontId="11"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Alignment="1">
      <alignment vertical="center"/>
    </xf>
    <xf numFmtId="0" fontId="23" fillId="0" borderId="0" xfId="0" applyFont="1" applyFill="1" applyAlignment="1">
      <alignment vertical="center"/>
    </xf>
    <xf numFmtId="0" fontId="25" fillId="0" borderId="0" xfId="0" applyFont="1" applyFill="1" applyAlignment="1">
      <alignment horizontal="center" vertical="center"/>
    </xf>
    <xf numFmtId="0" fontId="19" fillId="0" borderId="0" xfId="0" applyFont="1" applyFill="1" applyAlignment="1">
      <alignment horizontal="center" vertical="center"/>
    </xf>
    <xf numFmtId="168" fontId="23" fillId="0" borderId="0" xfId="1" applyNumberFormat="1"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vertical="center"/>
    </xf>
    <xf numFmtId="0" fontId="2" fillId="0" borderId="0" xfId="0" applyFont="1" applyFill="1" applyAlignment="1">
      <alignment vertical="center"/>
    </xf>
    <xf numFmtId="168" fontId="2" fillId="0" borderId="0" xfId="1" applyNumberFormat="1" applyFont="1" applyFill="1" applyAlignment="1">
      <alignment horizontal="center" vertical="center"/>
    </xf>
    <xf numFmtId="0" fontId="2" fillId="0" borderId="0" xfId="0" applyFont="1" applyFill="1" applyAlignment="1">
      <alignment horizontal="justify" vertical="center"/>
    </xf>
    <xf numFmtId="0" fontId="24" fillId="3" borderId="3" xfId="0" applyFont="1" applyFill="1" applyBorder="1" applyAlignment="1">
      <alignment horizontal="center" vertical="center" wrapText="1"/>
    </xf>
    <xf numFmtId="168" fontId="24" fillId="3" borderId="3" xfId="1" applyNumberFormat="1" applyFont="1" applyFill="1" applyBorder="1" applyAlignment="1">
      <alignment horizontal="center" vertical="center" wrapText="1"/>
    </xf>
    <xf numFmtId="15" fontId="27"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1" fillId="4" borderId="0" xfId="0" applyFont="1" applyFill="1" applyAlignment="1">
      <alignment horizontal="justify" vertical="center"/>
    </xf>
    <xf numFmtId="0" fontId="19" fillId="4" borderId="0" xfId="0" applyFont="1" applyFill="1" applyAlignment="1">
      <alignment horizontal="justify" vertical="center"/>
    </xf>
    <xf numFmtId="0" fontId="23" fillId="4" borderId="0" xfId="0" applyFont="1" applyFill="1" applyAlignment="1">
      <alignment horizontal="justify" vertical="center"/>
    </xf>
    <xf numFmtId="0" fontId="11" fillId="0" borderId="0"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0" xfId="0" applyFont="1" applyFill="1" applyAlignment="1">
      <alignment horizontal="justify" vertical="center"/>
    </xf>
    <xf numFmtId="0" fontId="23" fillId="0" borderId="0" xfId="0" applyFont="1" applyFill="1" applyAlignment="1">
      <alignment horizontal="justify" vertical="center"/>
    </xf>
    <xf numFmtId="0" fontId="22" fillId="0" borderId="0" xfId="0" applyFont="1" applyFill="1" applyAlignment="1">
      <alignment horizontal="justify" vertical="center"/>
    </xf>
    <xf numFmtId="0" fontId="25" fillId="0" borderId="0" xfId="0" applyFont="1" applyFill="1" applyAlignment="1">
      <alignment horizontal="justify" vertical="center"/>
    </xf>
    <xf numFmtId="0" fontId="11" fillId="0" borderId="0" xfId="0" applyFont="1" applyFill="1" applyAlignment="1">
      <alignment horizontal="justify" vertical="center"/>
    </xf>
    <xf numFmtId="0" fontId="11" fillId="0" borderId="0" xfId="0" applyFont="1" applyFill="1" applyAlignment="1">
      <alignment horizontal="justify" vertical="center" wrapText="1"/>
    </xf>
    <xf numFmtId="9" fontId="11" fillId="0" borderId="0" xfId="0" applyNumberFormat="1" applyFont="1" applyFill="1" applyAlignment="1">
      <alignment horizontal="justify" vertical="center"/>
    </xf>
    <xf numFmtId="0" fontId="24" fillId="0" borderId="0" xfId="0" applyFont="1" applyFill="1" applyAlignment="1">
      <alignment horizontal="justify" vertical="center"/>
    </xf>
    <xf numFmtId="0" fontId="23" fillId="0" borderId="0" xfId="0" applyFont="1" applyFill="1" applyAlignment="1">
      <alignment horizontal="center" vertical="center"/>
    </xf>
    <xf numFmtId="0" fontId="23" fillId="4" borderId="0" xfId="0" applyFont="1" applyFill="1" applyAlignment="1">
      <alignment horizontal="center" vertical="center"/>
    </xf>
    <xf numFmtId="0" fontId="19"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applyAlignment="1">
      <alignment vertical="center"/>
    </xf>
    <xf numFmtId="0" fontId="2" fillId="0" borderId="0" xfId="0" applyFont="1" applyFill="1" applyAlignment="1">
      <alignment horizontal="center" vertical="center"/>
    </xf>
    <xf numFmtId="0" fontId="24" fillId="4" borderId="0" xfId="0" applyFont="1" applyFill="1" applyAlignment="1">
      <alignment horizontal="justify" vertical="center"/>
    </xf>
    <xf numFmtId="0" fontId="19" fillId="2" borderId="0" xfId="0" applyFont="1" applyFill="1" applyAlignment="1">
      <alignment horizontal="justify" vertical="center"/>
    </xf>
    <xf numFmtId="0" fontId="23" fillId="2" borderId="0" xfId="0" applyFont="1" applyFill="1" applyAlignment="1">
      <alignment horizontal="justify" vertical="center"/>
    </xf>
    <xf numFmtId="0" fontId="24" fillId="3" borderId="6" xfId="0" applyFont="1" applyFill="1" applyBorder="1" applyAlignment="1">
      <alignment horizontal="center" vertical="center" wrapText="1"/>
    </xf>
    <xf numFmtId="0" fontId="27" fillId="47" borderId="1" xfId="0" applyFont="1" applyFill="1" applyBorder="1" applyAlignment="1">
      <alignment horizontal="justify" vertical="center" wrapText="1"/>
    </xf>
    <xf numFmtId="0" fontId="27" fillId="47"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2" borderId="1" xfId="0" applyFont="1" applyFill="1" applyBorder="1" applyAlignment="1">
      <alignment horizontal="justify" vertical="center" wrapText="1"/>
    </xf>
    <xf numFmtId="9" fontId="23" fillId="0" borderId="0" xfId="0" applyNumberFormat="1" applyFont="1" applyFill="1" applyAlignment="1">
      <alignment horizontal="center" vertical="center"/>
    </xf>
    <xf numFmtId="9" fontId="23" fillId="2" borderId="1" xfId="0" applyNumberFormat="1" applyFont="1" applyFill="1" applyBorder="1" applyAlignment="1">
      <alignment horizontal="center" vertical="center"/>
    </xf>
    <xf numFmtId="9" fontId="23" fillId="4" borderId="0" xfId="3" applyFont="1" applyFill="1" applyAlignment="1">
      <alignment horizontal="center" vertical="center"/>
    </xf>
    <xf numFmtId="9" fontId="23" fillId="2" borderId="1" xfId="3" applyFont="1" applyFill="1" applyBorder="1" applyAlignment="1">
      <alignment horizontal="center" vertical="center"/>
    </xf>
    <xf numFmtId="9" fontId="23" fillId="4" borderId="0" xfId="0" applyNumberFormat="1" applyFont="1" applyFill="1" applyAlignment="1">
      <alignment horizontal="center" vertical="center"/>
    </xf>
    <xf numFmtId="0" fontId="11" fillId="4" borderId="0" xfId="0" applyFont="1" applyFill="1" applyBorder="1" applyAlignment="1">
      <alignment horizontal="justify" vertical="center" wrapText="1"/>
    </xf>
    <xf numFmtId="0" fontId="27"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45" fillId="0" borderId="0" xfId="0" applyFont="1" applyFill="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15" fontId="11" fillId="0" borderId="1" xfId="0" applyNumberFormat="1" applyFont="1" applyBorder="1" applyAlignment="1">
      <alignment horizontal="center" vertical="center" wrapText="1"/>
    </xf>
    <xf numFmtId="9" fontId="11" fillId="2" borderId="1" xfId="0" applyNumberFormat="1" applyFont="1" applyFill="1" applyBorder="1" applyAlignment="1">
      <alignment horizontal="center" vertical="center"/>
    </xf>
    <xf numFmtId="0" fontId="11" fillId="2" borderId="1" xfId="0" applyFont="1" applyFill="1" applyBorder="1" applyAlignment="1">
      <alignment horizontal="justify" vertical="center" wrapText="1"/>
    </xf>
    <xf numFmtId="9" fontId="2" fillId="0" borderId="0" xfId="0" applyNumberFormat="1" applyFont="1" applyFill="1" applyAlignment="1">
      <alignment horizontal="center" vertical="center"/>
    </xf>
    <xf numFmtId="9" fontId="23" fillId="4" borderId="0" xfId="3" applyFont="1" applyFill="1" applyAlignment="1">
      <alignment vertical="center"/>
    </xf>
    <xf numFmtId="0" fontId="11" fillId="4" borderId="0" xfId="0" applyFont="1" applyFill="1" applyAlignment="1">
      <alignment horizontal="justify" vertical="center" wrapText="1"/>
    </xf>
    <xf numFmtId="0" fontId="11" fillId="2" borderId="0" xfId="0" applyFont="1" applyFill="1" applyAlignment="1">
      <alignment horizontal="justify" vertical="center"/>
    </xf>
    <xf numFmtId="0" fontId="11" fillId="2" borderId="4" xfId="0" applyFont="1" applyFill="1" applyBorder="1" applyAlignment="1">
      <alignment horizontal="justify" vertical="center" wrapText="1"/>
    </xf>
    <xf numFmtId="15" fontId="11" fillId="2" borderId="1" xfId="0" applyNumberFormat="1" applyFont="1" applyFill="1" applyBorder="1" applyAlignment="1">
      <alignment horizontal="center" vertical="center" wrapText="1"/>
    </xf>
    <xf numFmtId="9" fontId="27" fillId="2" borderId="6" xfId="3" applyFont="1" applyFill="1" applyBorder="1" applyAlignment="1">
      <alignment horizontal="center" vertical="center" wrapText="1"/>
    </xf>
    <xf numFmtId="0" fontId="27" fillId="2" borderId="1" xfId="0" applyFont="1" applyFill="1" applyBorder="1" applyAlignment="1">
      <alignment horizontal="justify" vertical="center" wrapText="1"/>
    </xf>
    <xf numFmtId="0" fontId="11" fillId="0" borderId="18" xfId="0" applyFont="1" applyFill="1" applyBorder="1" applyAlignment="1">
      <alignment vertical="center" wrapText="1"/>
    </xf>
    <xf numFmtId="0" fontId="11" fillId="0" borderId="0" xfId="0" applyFont="1" applyFill="1" applyAlignment="1">
      <alignment horizontal="left" vertical="center" wrapText="1"/>
    </xf>
    <xf numFmtId="15" fontId="27" fillId="2" borderId="1" xfId="0" applyNumberFormat="1" applyFont="1" applyFill="1" applyBorder="1" applyAlignment="1">
      <alignment horizontal="center" vertical="center" wrapText="1"/>
    </xf>
    <xf numFmtId="9" fontId="11" fillId="2" borderId="6" xfId="0" applyNumberFormat="1" applyFont="1" applyFill="1" applyBorder="1" applyAlignment="1">
      <alignment horizontal="center" vertical="center" wrapText="1"/>
    </xf>
    <xf numFmtId="9" fontId="0" fillId="2" borderId="1" xfId="3" applyFont="1" applyFill="1" applyBorder="1" applyAlignment="1">
      <alignment horizontal="center" vertical="center"/>
    </xf>
    <xf numFmtId="0" fontId="26" fillId="0" borderId="1" xfId="0" applyFont="1" applyFill="1" applyBorder="1" applyAlignment="1">
      <alignment horizontal="center" vertical="center"/>
    </xf>
    <xf numFmtId="0" fontId="27" fillId="0" borderId="1" xfId="0" applyFont="1" applyFill="1" applyBorder="1" applyAlignment="1">
      <alignment horizontal="justify" vertical="center" wrapText="1"/>
    </xf>
    <xf numFmtId="15" fontId="27" fillId="0" borderId="1" xfId="0" applyNumberFormat="1"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9" fontId="11" fillId="2" borderId="1" xfId="3"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7" fillId="2" borderId="1" xfId="0" applyFont="1" applyFill="1" applyBorder="1" applyAlignment="1">
      <alignment horizontal="justify" vertical="center" wrapText="1"/>
    </xf>
    <xf numFmtId="0" fontId="27" fillId="0" borderId="1" xfId="0" applyFont="1" applyFill="1" applyBorder="1" applyAlignment="1">
      <alignment horizontal="center" vertical="center" wrapText="1"/>
    </xf>
    <xf numFmtId="0" fontId="1" fillId="0" borderId="0" xfId="0" applyFont="1" applyFill="1" applyAlignment="1">
      <alignment horizontal="justify" vertical="center"/>
    </xf>
    <xf numFmtId="0" fontId="11" fillId="2" borderId="1" xfId="0" applyFont="1" applyFill="1" applyBorder="1" applyAlignment="1">
      <alignment horizontal="justify" vertical="center" wrapText="1"/>
    </xf>
    <xf numFmtId="9" fontId="27" fillId="2" borderId="6" xfId="0" applyNumberFormat="1" applyFont="1" applyFill="1" applyBorder="1" applyAlignment="1">
      <alignment horizontal="center" vertical="center" wrapText="1"/>
    </xf>
    <xf numFmtId="9" fontId="11" fillId="2" borderId="6" xfId="3" applyFont="1" applyFill="1" applyBorder="1" applyAlignment="1">
      <alignment horizontal="center" vertical="center" wrapText="1"/>
    </xf>
    <xf numFmtId="0" fontId="23" fillId="2" borderId="3" xfId="0" applyFont="1" applyFill="1" applyBorder="1" applyAlignment="1">
      <alignment horizontal="justify" vertical="top" wrapText="1"/>
    </xf>
    <xf numFmtId="0" fontId="23" fillId="2" borderId="2" xfId="0" applyFont="1" applyFill="1" applyBorder="1" applyAlignment="1">
      <alignment horizontal="justify" vertical="top" wrapText="1"/>
    </xf>
    <xf numFmtId="0" fontId="11" fillId="0" borderId="4" xfId="0" applyFont="1" applyFill="1" applyBorder="1" applyAlignment="1">
      <alignment horizontal="justify" vertical="center" wrapText="1"/>
    </xf>
    <xf numFmtId="0" fontId="23" fillId="2" borderId="1" xfId="0" applyFont="1" applyFill="1" applyBorder="1" applyAlignment="1">
      <alignment horizontal="justify" vertical="top" wrapText="1"/>
    </xf>
    <xf numFmtId="0" fontId="27" fillId="2" borderId="1" xfId="0" applyFont="1" applyFill="1" applyBorder="1" applyAlignment="1">
      <alignment horizontal="justify" vertical="center" wrapText="1"/>
    </xf>
    <xf numFmtId="0" fontId="11" fillId="2" borderId="3" xfId="0" applyFont="1" applyFill="1" applyBorder="1" applyAlignment="1">
      <alignment horizontal="justify" vertical="center" wrapText="1"/>
    </xf>
    <xf numFmtId="0" fontId="11" fillId="2" borderId="17"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1" fillId="2" borderId="19" xfId="0" applyFont="1" applyFill="1" applyBorder="1" applyAlignment="1">
      <alignment vertical="center" wrapText="1"/>
    </xf>
    <xf numFmtId="0" fontId="27"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15" fontId="27"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7" fillId="2" borderId="3" xfId="0" applyFont="1" applyFill="1" applyBorder="1" applyAlignment="1">
      <alignment horizontal="justify" vertical="center" wrapText="1"/>
    </xf>
    <xf numFmtId="0" fontId="27" fillId="2" borderId="17" xfId="0" applyFont="1" applyFill="1" applyBorder="1" applyAlignment="1">
      <alignment horizontal="justify" vertical="center" wrapText="1"/>
    </xf>
    <xf numFmtId="0" fontId="27" fillId="2" borderId="2" xfId="0" applyFont="1" applyFill="1" applyBorder="1" applyAlignment="1">
      <alignment horizontal="justify" vertical="center" wrapText="1"/>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justify" vertical="center" wrapText="1"/>
    </xf>
    <xf numFmtId="0" fontId="22" fillId="4" borderId="1"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2" borderId="3" xfId="0" applyFont="1" applyFill="1" applyBorder="1" applyAlignment="1">
      <alignment horizontal="justify" vertical="center" wrapText="1"/>
    </xf>
    <xf numFmtId="0" fontId="11" fillId="2" borderId="17"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22" fillId="4" borderId="0" xfId="0" applyFont="1" applyFill="1" applyBorder="1" applyAlignment="1">
      <alignment horizontal="center" vertical="center" wrapText="1"/>
    </xf>
    <xf numFmtId="0" fontId="23" fillId="2" borderId="3" xfId="0" applyFont="1" applyFill="1" applyBorder="1" applyAlignment="1">
      <alignment horizontal="justify" vertical="center" wrapText="1"/>
    </xf>
    <xf numFmtId="0" fontId="23" fillId="2" borderId="17" xfId="0" applyFont="1" applyFill="1" applyBorder="1" applyAlignment="1">
      <alignment horizontal="justify" vertical="center" wrapText="1"/>
    </xf>
    <xf numFmtId="0" fontId="23" fillId="2" borderId="2" xfId="0" applyFont="1" applyFill="1" applyBorder="1" applyAlignment="1">
      <alignment horizontal="justify" vertical="center" wrapText="1"/>
    </xf>
    <xf numFmtId="9" fontId="23" fillId="2" borderId="3" xfId="3" applyNumberFormat="1" applyFont="1" applyFill="1" applyBorder="1" applyAlignment="1">
      <alignment horizontal="center" vertical="center"/>
    </xf>
    <xf numFmtId="9" fontId="23" fillId="2" borderId="17" xfId="3" applyNumberFormat="1" applyFont="1" applyFill="1" applyBorder="1" applyAlignment="1">
      <alignment horizontal="center" vertical="center"/>
    </xf>
    <xf numFmtId="9" fontId="23" fillId="2" borderId="2" xfId="3" applyNumberFormat="1"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1" fillId="48" borderId="0" xfId="0" applyFont="1" applyFill="1" applyAlignment="1">
      <alignment horizontal="center" vertical="center" wrapText="1"/>
    </xf>
    <xf numFmtId="0" fontId="11" fillId="48" borderId="0" xfId="0" applyFont="1" applyFill="1" applyAlignment="1">
      <alignment horizontal="center" vertical="center"/>
    </xf>
    <xf numFmtId="0" fontId="11" fillId="49" borderId="18" xfId="0" applyFont="1" applyFill="1" applyBorder="1" applyAlignment="1">
      <alignment horizontal="center" vertical="center" wrapText="1"/>
    </xf>
    <xf numFmtId="0" fontId="11" fillId="2" borderId="19" xfId="0" applyFont="1" applyFill="1" applyBorder="1" applyAlignment="1">
      <alignment horizontal="justify" vertical="center" wrapText="1"/>
    </xf>
    <xf numFmtId="0" fontId="11" fillId="2" borderId="18" xfId="0" applyFont="1" applyFill="1" applyBorder="1" applyAlignment="1">
      <alignment horizontal="justify" vertical="center" wrapText="1"/>
    </xf>
    <xf numFmtId="0" fontId="11" fillId="2" borderId="20" xfId="0" applyFont="1" applyFill="1" applyBorder="1" applyAlignment="1">
      <alignment horizontal="justify" vertical="center" wrapText="1"/>
    </xf>
    <xf numFmtId="0" fontId="23" fillId="2" borderId="19" xfId="0" applyFont="1" applyFill="1" applyBorder="1" applyAlignment="1">
      <alignment horizontal="justify" vertical="center" wrapText="1"/>
    </xf>
    <xf numFmtId="0" fontId="23" fillId="2" borderId="18" xfId="0" applyFont="1" applyFill="1" applyBorder="1" applyAlignment="1">
      <alignment horizontal="justify" vertical="center" wrapText="1"/>
    </xf>
    <xf numFmtId="0" fontId="23" fillId="2" borderId="20" xfId="0" applyFont="1" applyFill="1" applyBorder="1" applyAlignment="1">
      <alignment horizontal="justify" vertical="center" wrapText="1"/>
    </xf>
    <xf numFmtId="0" fontId="27" fillId="0" borderId="1" xfId="0" applyFont="1" applyBorder="1" applyAlignment="1">
      <alignment horizontal="justify" vertical="center" wrapText="1"/>
    </xf>
    <xf numFmtId="0" fontId="27" fillId="0" borderId="3"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Fill="1" applyBorder="1" applyAlignment="1">
      <alignment horizontal="justify" vertical="center" wrapText="1"/>
    </xf>
    <xf numFmtId="0" fontId="27" fillId="0" borderId="3"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2" xfId="0" applyFont="1" applyFill="1" applyBorder="1" applyAlignment="1">
      <alignment horizontal="center" vertical="center" wrapText="1"/>
    </xf>
    <xf numFmtId="9" fontId="27" fillId="2" borderId="3" xfId="0" applyNumberFormat="1" applyFont="1" applyFill="1" applyBorder="1" applyAlignment="1">
      <alignment horizontal="center" vertical="center" wrapText="1"/>
    </xf>
    <xf numFmtId="9" fontId="27" fillId="2" borderId="17" xfId="0" applyNumberFormat="1" applyFont="1" applyFill="1" applyBorder="1" applyAlignment="1">
      <alignment horizontal="center" vertical="center" wrapText="1"/>
    </xf>
    <xf numFmtId="9" fontId="27" fillId="2" borderId="2" xfId="0" applyNumberFormat="1" applyFont="1" applyFill="1" applyBorder="1" applyAlignment="1">
      <alignment horizontal="center" vertical="center" wrapText="1"/>
    </xf>
    <xf numFmtId="9" fontId="27" fillId="2" borderId="3" xfId="3" applyFont="1" applyFill="1" applyBorder="1" applyAlignment="1">
      <alignment horizontal="center" vertical="center" wrapText="1"/>
    </xf>
    <xf numFmtId="9" fontId="27" fillId="2" borderId="17" xfId="3" applyFont="1" applyFill="1" applyBorder="1" applyAlignment="1">
      <alignment horizontal="center" vertical="center" wrapText="1"/>
    </xf>
    <xf numFmtId="9" fontId="27" fillId="2" borderId="2" xfId="3" applyFont="1" applyFill="1" applyBorder="1" applyAlignment="1">
      <alignment horizontal="center" vertical="center" wrapText="1"/>
    </xf>
    <xf numFmtId="9" fontId="23" fillId="2" borderId="1" xfId="3" applyFont="1" applyFill="1" applyBorder="1" applyAlignment="1">
      <alignment horizontal="center" vertical="center" wrapText="1"/>
    </xf>
    <xf numFmtId="15" fontId="27" fillId="0" borderId="3" xfId="0" applyNumberFormat="1" applyFont="1" applyFill="1" applyBorder="1" applyAlignment="1">
      <alignment horizontal="center" vertical="center" wrapText="1"/>
    </xf>
    <xf numFmtId="15" fontId="27" fillId="0" borderId="2" xfId="0" applyNumberFormat="1" applyFont="1" applyFill="1" applyBorder="1" applyAlignment="1">
      <alignment horizontal="center" vertical="center" wrapText="1"/>
    </xf>
    <xf numFmtId="0" fontId="27" fillId="0" borderId="3" xfId="0" applyFont="1" applyFill="1" applyBorder="1" applyAlignment="1">
      <alignment horizontal="justify" vertical="center" wrapText="1"/>
    </xf>
    <xf numFmtId="0" fontId="27" fillId="0" borderId="2"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7" fillId="0" borderId="3" xfId="0" applyFont="1" applyBorder="1" applyAlignment="1">
      <alignment horizontal="justify" vertical="center" wrapText="1"/>
    </xf>
    <xf numFmtId="0" fontId="27" fillId="0" borderId="2" xfId="0" applyFont="1" applyBorder="1" applyAlignment="1">
      <alignment horizontal="justify" vertical="center" wrapText="1"/>
    </xf>
    <xf numFmtId="9" fontId="23" fillId="2" borderId="1" xfId="0" applyNumberFormat="1" applyFont="1" applyFill="1" applyBorder="1" applyAlignment="1">
      <alignment horizontal="center" vertical="center"/>
    </xf>
    <xf numFmtId="0" fontId="23" fillId="0" borderId="1" xfId="0" applyFont="1" applyFill="1" applyBorder="1" applyAlignment="1">
      <alignment horizontal="justify" vertical="center" wrapText="1"/>
    </xf>
    <xf numFmtId="15"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23" fillId="2" borderId="3" xfId="0" applyNumberFormat="1" applyFont="1" applyFill="1" applyBorder="1" applyAlignment="1">
      <alignment horizontal="center" vertical="center"/>
    </xf>
    <xf numFmtId="9" fontId="23" fillId="2" borderId="2" xfId="0" applyNumberFormat="1" applyFont="1" applyFill="1" applyBorder="1" applyAlignment="1">
      <alignment horizontal="center" vertical="center"/>
    </xf>
    <xf numFmtId="0" fontId="15" fillId="0" borderId="0" xfId="0" applyFont="1" applyAlignment="1">
      <alignment horizontal="center" vertical="center"/>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6" fillId="5" borderId="6" xfId="0" applyFont="1" applyFill="1" applyBorder="1" applyAlignment="1">
      <alignment horizont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7" fillId="2" borderId="7" xfId="0" applyFont="1" applyFill="1" applyBorder="1" applyAlignment="1">
      <alignment horizontal="center"/>
    </xf>
    <xf numFmtId="0" fontId="11" fillId="0" borderId="18" xfId="0" applyFont="1" applyFill="1" applyBorder="1" applyAlignment="1">
      <alignment horizontal="center" vertical="center" wrapText="1"/>
    </xf>
    <xf numFmtId="0" fontId="26" fillId="0" borderId="0" xfId="0" applyFont="1"/>
  </cellXfs>
  <cellStyles count="79">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4" xfId="7"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Incorrecto" xfId="9" builtinId="27" customBuiltin="1"/>
    <cellStyle name="Millares" xfId="1" builtinId="3"/>
    <cellStyle name="Millares [0] 2" xfId="60"/>
    <cellStyle name="Millares 2" xfId="45"/>
    <cellStyle name="Millares 2 2" xfId="55"/>
    <cellStyle name="Millares 20" xfId="54"/>
    <cellStyle name="Millares 3" xfId="46"/>
    <cellStyle name="Millares 4" xfId="47"/>
    <cellStyle name="Millares 4 2" xfId="64"/>
    <cellStyle name="Millares 5" xfId="44"/>
    <cellStyle name="Millares 5 2" xfId="66"/>
    <cellStyle name="Millares 6" xfId="52"/>
    <cellStyle name="Millares 6 2" xfId="69"/>
    <cellStyle name="Millares 7" xfId="57"/>
    <cellStyle name="Millares 7 2" xfId="70"/>
    <cellStyle name="Millares 8" xfId="74"/>
    <cellStyle name="Millares 9" xfId="71"/>
    <cellStyle name="Moneda 2" xfId="53"/>
    <cellStyle name="Moneda 2 2" xfId="68"/>
    <cellStyle name="Moneda 3" xfId="58"/>
    <cellStyle name="Neutral" xfId="10" builtinId="28" customBuiltin="1"/>
    <cellStyle name="Normal" xfId="0" builtinId="0"/>
    <cellStyle name="Normal 10" xfId="61"/>
    <cellStyle name="Normal 2" xfId="2"/>
    <cellStyle name="Normal 2 2" xfId="56"/>
    <cellStyle name="Normal 2 2 2" xfId="62"/>
    <cellStyle name="Normal 2 3" xfId="59"/>
    <cellStyle name="Normal 2 4" xfId="63"/>
    <cellStyle name="Normal 3" xfId="48"/>
    <cellStyle name="Normal 4" xfId="49"/>
    <cellStyle name="Normal 4 2" xfId="50"/>
    <cellStyle name="Normal 5" xfId="43"/>
    <cellStyle name="Normal 5 2" xfId="75"/>
    <cellStyle name="Normal 6" xfId="73"/>
    <cellStyle name="Normal 7" xfId="76"/>
    <cellStyle name="Notas 2" xfId="78"/>
    <cellStyle name="Porcentaje" xfId="3" builtinId="5"/>
    <cellStyle name="Porcentaje 2" xfId="51"/>
    <cellStyle name="Porcentaje 3" xfId="67"/>
    <cellStyle name="Porcentaje 4" xfId="77"/>
    <cellStyle name="Porcentaje 5" xfId="72"/>
    <cellStyle name="Salida" xfId="12" builtinId="21" customBuiltin="1"/>
    <cellStyle name="Texto de advertencia" xfId="16" builtinId="11" customBuiltin="1"/>
    <cellStyle name="Texto explicativo" xfId="17" builtinId="53" customBuiltin="1"/>
    <cellStyle name="Título 1" xfId="4" builtinId="16" customBuiltin="1"/>
    <cellStyle name="Título 2" xfId="5" builtinId="17" customBuiltin="1"/>
    <cellStyle name="Título 3" xfId="6" builtinId="18" customBuiltin="1"/>
    <cellStyle name="Título 4" xfId="65"/>
    <cellStyle name="Total" xfId="18" builtinId="25" customBuiltin="1"/>
  </cellStyles>
  <dxfs count="6">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s>
  <tableStyles count="0" defaultTableStyle="TableStyleMedium9" defaultPivotStyle="PivotStyleLight16"/>
  <colors>
    <mruColors>
      <color rgb="FF99FF99"/>
      <color rgb="FFFFFFCC"/>
      <color rgb="FF007635"/>
      <color rgb="FFF7C7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8" Type="http://schemas.openxmlformats.org/officeDocument/2006/relationships/worksheet" Target="worksheets/sheet8.xml"/><Relationship Id="rId1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theme" Target="theme/theme1.xml"/><Relationship Id="rId7" Type="http://schemas.openxmlformats.org/officeDocument/2006/relationships/worksheet" Target="worksheets/sheet7.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1" Type="http://schemas.openxmlformats.org/officeDocument/2006/relationships/worksheet" Target="worksheets/sheet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1253067</xdr:colOff>
      <xdr:row>0</xdr:row>
      <xdr:rowOff>584654</xdr:rowOff>
    </xdr:to>
    <xdr:pic>
      <xdr:nvPicPr>
        <xdr:cNvPr id="4" name="Imagen 3" descr="ADR">
          <a:extLst>
            <a:ext uri="{FF2B5EF4-FFF2-40B4-BE49-F238E27FC236}">
              <a16:creationId xmlns:a16="http://schemas.microsoft.com/office/drawing/2014/main" xmlns=""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2026505</xdr:colOff>
      <xdr:row>0</xdr:row>
      <xdr:rowOff>144113</xdr:rowOff>
    </xdr:from>
    <xdr:to>
      <xdr:col>9</xdr:col>
      <xdr:colOff>2433897</xdr:colOff>
      <xdr:row>0</xdr:row>
      <xdr:rowOff>632267</xdr:rowOff>
    </xdr:to>
    <xdr:pic>
      <xdr:nvPicPr>
        <xdr:cNvPr id="7" name="Imagen 6" descr="ADR">
          <a:extLst>
            <a:ext uri="{FF2B5EF4-FFF2-40B4-BE49-F238E27FC236}">
              <a16:creationId xmlns:a16="http://schemas.microsoft.com/office/drawing/2014/main" xmlns="" id="{00000000-0008-0000-01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0245219" y="144113"/>
          <a:ext cx="2802249"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1247775</xdr:colOff>
      <xdr:row>0</xdr:row>
      <xdr:rowOff>584654</xdr:rowOff>
    </xdr:to>
    <xdr:pic>
      <xdr:nvPicPr>
        <xdr:cNvPr id="2" name="Imagen 1" descr="ADR">
          <a:extLst>
            <a:ext uri="{FF2B5EF4-FFF2-40B4-BE49-F238E27FC236}">
              <a16:creationId xmlns:a16="http://schemas.microsoft.com/office/drawing/2014/main" xmlns=""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0</xdr:col>
      <xdr:colOff>1247775</xdr:colOff>
      <xdr:row>0</xdr:row>
      <xdr:rowOff>584654</xdr:rowOff>
    </xdr:to>
    <xdr:pic>
      <xdr:nvPicPr>
        <xdr:cNvPr id="4" name="Imagen 3" descr="ADR">
          <a:extLst>
            <a:ext uri="{FF2B5EF4-FFF2-40B4-BE49-F238E27FC236}">
              <a16:creationId xmlns:a16="http://schemas.microsoft.com/office/drawing/2014/main" xmlns=""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2139333</xdr:colOff>
      <xdr:row>0</xdr:row>
      <xdr:rowOff>211582</xdr:rowOff>
    </xdr:from>
    <xdr:to>
      <xdr:col>10</xdr:col>
      <xdr:colOff>2036455</xdr:colOff>
      <xdr:row>0</xdr:row>
      <xdr:rowOff>699736</xdr:rowOff>
    </xdr:to>
    <xdr:pic>
      <xdr:nvPicPr>
        <xdr:cNvPr id="5" name="Imagen 4" descr="ADR">
          <a:extLst>
            <a:ext uri="{FF2B5EF4-FFF2-40B4-BE49-F238E27FC236}">
              <a16:creationId xmlns:a16="http://schemas.microsoft.com/office/drawing/2014/main" xmlns="" id="{00000000-0008-0000-02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0584833" y="211582"/>
          <a:ext cx="2818123"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1239308</xdr:colOff>
      <xdr:row>0</xdr:row>
      <xdr:rowOff>584654</xdr:rowOff>
    </xdr:to>
    <xdr:pic>
      <xdr:nvPicPr>
        <xdr:cNvPr id="2" name="Imagen 1" descr="ADR">
          <a:extLst>
            <a:ext uri="{FF2B5EF4-FFF2-40B4-BE49-F238E27FC236}">
              <a16:creationId xmlns:a16="http://schemas.microsoft.com/office/drawing/2014/main" xmlns=""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0</xdr:col>
      <xdr:colOff>1239308</xdr:colOff>
      <xdr:row>0</xdr:row>
      <xdr:rowOff>584654</xdr:rowOff>
    </xdr:to>
    <xdr:pic>
      <xdr:nvPicPr>
        <xdr:cNvPr id="4" name="Imagen 3" descr="ADR">
          <a:extLst>
            <a:ext uri="{FF2B5EF4-FFF2-40B4-BE49-F238E27FC236}">
              <a16:creationId xmlns:a16="http://schemas.microsoft.com/office/drawing/2014/main" xmlns=""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1746993</xdr:colOff>
      <xdr:row>0</xdr:row>
      <xdr:rowOff>197974</xdr:rowOff>
    </xdr:from>
    <xdr:to>
      <xdr:col>9</xdr:col>
      <xdr:colOff>1869808</xdr:colOff>
      <xdr:row>0</xdr:row>
      <xdr:rowOff>686128</xdr:rowOff>
    </xdr:to>
    <xdr:pic>
      <xdr:nvPicPr>
        <xdr:cNvPr id="5" name="Imagen 4" descr="ADR">
          <a:extLst>
            <a:ext uri="{FF2B5EF4-FFF2-40B4-BE49-F238E27FC236}">
              <a16:creationId xmlns:a16="http://schemas.microsoft.com/office/drawing/2014/main" xmlns="" id="{00000000-0008-0000-03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9732118" y="197974"/>
          <a:ext cx="2809659"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1</xdr:col>
      <xdr:colOff>77561</xdr:colOff>
      <xdr:row>0</xdr:row>
      <xdr:rowOff>584654</xdr:rowOff>
    </xdr:to>
    <xdr:pic>
      <xdr:nvPicPr>
        <xdr:cNvPr id="2" name="Imagen 1" descr="ADR">
          <a:extLst>
            <a:ext uri="{FF2B5EF4-FFF2-40B4-BE49-F238E27FC236}">
              <a16:creationId xmlns:a16="http://schemas.microsoft.com/office/drawing/2014/main" xmlns=""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2963473</xdr:colOff>
      <xdr:row>0</xdr:row>
      <xdr:rowOff>207048</xdr:rowOff>
    </xdr:from>
    <xdr:to>
      <xdr:col>10</xdr:col>
      <xdr:colOff>1939212</xdr:colOff>
      <xdr:row>0</xdr:row>
      <xdr:rowOff>695202</xdr:rowOff>
    </xdr:to>
    <xdr:pic>
      <xdr:nvPicPr>
        <xdr:cNvPr id="3" name="Imagen 2" descr="ADR">
          <a:extLst>
            <a:ext uri="{FF2B5EF4-FFF2-40B4-BE49-F238E27FC236}">
              <a16:creationId xmlns:a16="http://schemas.microsoft.com/office/drawing/2014/main" xmlns="" id="{00000000-0008-0000-04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1393098" y="207048"/>
          <a:ext cx="2801614" cy="48815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1</xdr:col>
      <xdr:colOff>77561</xdr:colOff>
      <xdr:row>0</xdr:row>
      <xdr:rowOff>584654</xdr:rowOff>
    </xdr:to>
    <xdr:pic>
      <xdr:nvPicPr>
        <xdr:cNvPr id="4" name="Imagen 3" descr="ADR">
          <a:extLst>
            <a:ext uri="{FF2B5EF4-FFF2-40B4-BE49-F238E27FC236}">
              <a16:creationId xmlns:a16="http://schemas.microsoft.com/office/drawing/2014/main" xmlns="" id="{00000000-0008-0000-04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1247775</xdr:colOff>
      <xdr:row>0</xdr:row>
      <xdr:rowOff>584654</xdr:rowOff>
    </xdr:to>
    <xdr:pic>
      <xdr:nvPicPr>
        <xdr:cNvPr id="2" name="Imagen 1" descr="ADR">
          <a:extLst>
            <a:ext uri="{FF2B5EF4-FFF2-40B4-BE49-F238E27FC236}">
              <a16:creationId xmlns:a16="http://schemas.microsoft.com/office/drawing/2014/main" xmlns=""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0</xdr:col>
      <xdr:colOff>1247775</xdr:colOff>
      <xdr:row>0</xdr:row>
      <xdr:rowOff>584654</xdr:rowOff>
    </xdr:to>
    <xdr:pic>
      <xdr:nvPicPr>
        <xdr:cNvPr id="4" name="Imagen 3" descr="ADR">
          <a:extLst>
            <a:ext uri="{FF2B5EF4-FFF2-40B4-BE49-F238E27FC236}">
              <a16:creationId xmlns:a16="http://schemas.microsoft.com/office/drawing/2014/main" xmlns="" id="{00000000-0008-0000-05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3670135</xdr:colOff>
      <xdr:row>0</xdr:row>
      <xdr:rowOff>170761</xdr:rowOff>
    </xdr:from>
    <xdr:to>
      <xdr:col>9</xdr:col>
      <xdr:colOff>2789308</xdr:colOff>
      <xdr:row>0</xdr:row>
      <xdr:rowOff>658915</xdr:rowOff>
    </xdr:to>
    <xdr:pic>
      <xdr:nvPicPr>
        <xdr:cNvPr id="5" name="Imagen 4" descr="ADR">
          <a:extLst>
            <a:ext uri="{FF2B5EF4-FFF2-40B4-BE49-F238E27FC236}">
              <a16:creationId xmlns:a16="http://schemas.microsoft.com/office/drawing/2014/main" xmlns=""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1045206" y="170761"/>
          <a:ext cx="2820316"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1247775</xdr:colOff>
      <xdr:row>0</xdr:row>
      <xdr:rowOff>584654</xdr:rowOff>
    </xdr:to>
    <xdr:pic>
      <xdr:nvPicPr>
        <xdr:cNvPr id="2" name="Imagen 1" descr="ADR">
          <a:extLst>
            <a:ext uri="{FF2B5EF4-FFF2-40B4-BE49-F238E27FC236}">
              <a16:creationId xmlns:a16="http://schemas.microsoft.com/office/drawing/2014/main" xmlns="" id="{00000000-0008-0000-0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1803689</xdr:colOff>
      <xdr:row>0</xdr:row>
      <xdr:rowOff>159422</xdr:rowOff>
    </xdr:from>
    <xdr:to>
      <xdr:col>9</xdr:col>
      <xdr:colOff>2147127</xdr:colOff>
      <xdr:row>0</xdr:row>
      <xdr:rowOff>647576</xdr:rowOff>
    </xdr:to>
    <xdr:pic>
      <xdr:nvPicPr>
        <xdr:cNvPr id="3" name="Imagen 2" descr="ADR">
          <a:extLst>
            <a:ext uri="{FF2B5EF4-FFF2-40B4-BE49-F238E27FC236}">
              <a16:creationId xmlns:a16="http://schemas.microsoft.com/office/drawing/2014/main" xmlns="" id="{00000000-0008-0000-06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9818296" y="159422"/>
          <a:ext cx="2806331" cy="488154"/>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workbookViewId="0"/>
  </sheetViews>
  <sheetFormatPr baseColWidth="10" defaultRowHeight="15" x14ac:dyDescent="0.2"/>
  <cols>
    <col min="1" max="1" width="69.5" customWidth="1"/>
    <col min="2" max="2" width="19" customWidth="1"/>
    <col min="3" max="3" width="23.6640625" customWidth="1"/>
    <col min="5" max="5" width="19.5" customWidth="1"/>
    <col min="6" max="6" width="23" customWidth="1"/>
  </cols>
  <sheetData>
    <row r="1" spans="1:6" x14ac:dyDescent="0.2">
      <c r="A1" s="73" t="s">
        <v>346</v>
      </c>
      <c r="B1" s="73" t="s">
        <v>124</v>
      </c>
      <c r="C1" s="73" t="s">
        <v>125</v>
      </c>
    </row>
    <row r="2" spans="1:6" ht="49.5" customHeight="1" x14ac:dyDescent="0.2">
      <c r="A2" s="133" t="s">
        <v>126</v>
      </c>
      <c r="B2" s="162">
        <f>+'RIESGO CORRUPCIÓN'!H15</f>
        <v>0.86363636363636365</v>
      </c>
      <c r="C2" s="163" t="str">
        <f>+IF(AND(B2&gt;=0,B2&lt;=0.59),"ZONA BAJA",IF(AND(B2&gt;=0.6,B2&lt;=0.79),"ZONA MEDIA","ZONA ALTA"))</f>
        <v>ZONA ALTA</v>
      </c>
    </row>
    <row r="3" spans="1:6" ht="49.5" customHeight="1" x14ac:dyDescent="0.2">
      <c r="A3" s="133" t="s">
        <v>127</v>
      </c>
      <c r="B3" s="162">
        <f>+'RENDICION DE CUENTAS'!I20</f>
        <v>1</v>
      </c>
      <c r="C3" s="163" t="str">
        <f t="shared" ref="C3:C7" si="0">+IF(AND(B3&gt;=0,B3&lt;=0.59),"ZONA BAJA",IF(AND(B3&gt;=0.6,B3&lt;=0.79),"ZONA MEDIA","ZONA ALTA"))</f>
        <v>ZONA ALTA</v>
      </c>
      <c r="E3" s="74" t="s">
        <v>128</v>
      </c>
      <c r="F3" s="75" t="s">
        <v>129</v>
      </c>
    </row>
    <row r="4" spans="1:6" ht="49.5" customHeight="1" x14ac:dyDescent="0.2">
      <c r="A4" s="133" t="s">
        <v>130</v>
      </c>
      <c r="B4" s="162">
        <f>+'RACIONALIZACIÓN TRÁMITES'!H8</f>
        <v>1</v>
      </c>
      <c r="C4" s="163" t="str">
        <f t="shared" si="0"/>
        <v>ZONA ALTA</v>
      </c>
      <c r="E4" s="74" t="s">
        <v>131</v>
      </c>
      <c r="F4" s="76" t="s">
        <v>132</v>
      </c>
    </row>
    <row r="5" spans="1:6" ht="49.5" customHeight="1" x14ac:dyDescent="0.2">
      <c r="A5" s="133" t="s">
        <v>133</v>
      </c>
      <c r="B5" s="162">
        <f>+'ATENCIÓN CIUDADANO'!I21</f>
        <v>0.99475000000000002</v>
      </c>
      <c r="C5" s="163" t="str">
        <f t="shared" si="0"/>
        <v>ZONA ALTA</v>
      </c>
      <c r="E5" s="74" t="s">
        <v>134</v>
      </c>
      <c r="F5" s="77" t="s">
        <v>135</v>
      </c>
    </row>
    <row r="6" spans="1:6" ht="49.5" customHeight="1" x14ac:dyDescent="0.2">
      <c r="A6" s="133" t="s">
        <v>136</v>
      </c>
      <c r="B6" s="162">
        <f>+TRANSPARENCIA!H20</f>
        <v>0.93248433809181475</v>
      </c>
      <c r="C6" s="163" t="str">
        <f t="shared" si="0"/>
        <v>ZONA ALTA</v>
      </c>
    </row>
    <row r="7" spans="1:6" ht="49.5" customHeight="1" x14ac:dyDescent="0.2">
      <c r="A7" s="133" t="s">
        <v>137</v>
      </c>
      <c r="B7" s="162">
        <f>+'OTRAS INICIATIVAS'!H7</f>
        <v>1</v>
      </c>
      <c r="C7" s="163" t="str">
        <f t="shared" si="0"/>
        <v>ZONA ALTA</v>
      </c>
    </row>
    <row r="8" spans="1:6" ht="49.5" customHeight="1" x14ac:dyDescent="0.2">
      <c r="A8" s="78" t="s">
        <v>138</v>
      </c>
      <c r="B8" s="79">
        <f>AVERAGE(B2:B7)</f>
        <v>0.9651451169546964</v>
      </c>
      <c r="C8" s="163" t="str">
        <f>+IF(AND(B8&gt;=0,B8&lt;=0.59),"ZONA BAJA",IF(AND(B8&gt;=0.6,B8&lt;=0.79),"ZONA MEDIA","ZONA ALTA"))</f>
        <v>ZONA ALTA</v>
      </c>
    </row>
    <row r="10" spans="1:6" x14ac:dyDescent="0.2">
      <c r="A10" s="275" t="s">
        <v>422</v>
      </c>
    </row>
  </sheetData>
  <conditionalFormatting sqref="C2:C7">
    <cfRule type="containsText" dxfId="5" priority="4" operator="containsText" text="ZONA ALTA">
      <formula>NOT(ISERROR(SEARCH("ZONA ALTA",C2)))</formula>
    </cfRule>
    <cfRule type="containsText" dxfId="4" priority="5" operator="containsText" text="ZONA MEDIA">
      <formula>NOT(ISERROR(SEARCH("ZONA MEDIA",C2)))</formula>
    </cfRule>
    <cfRule type="containsText" dxfId="3" priority="6" operator="containsText" text="ZONA BAJA">
      <formula>NOT(ISERROR(SEARCH("ZONA BAJA",C2)))</formula>
    </cfRule>
  </conditionalFormatting>
  <conditionalFormatting sqref="C8">
    <cfRule type="containsText" dxfId="2" priority="1" operator="containsText" text="ZONA ALTA">
      <formula>NOT(ISERROR(SEARCH("ZONA ALTA",C8)))</formula>
    </cfRule>
    <cfRule type="containsText" dxfId="1" priority="2" operator="containsText" text="ZONA MEDIA">
      <formula>NOT(ISERROR(SEARCH("ZONA MEDIA",C8)))</formula>
    </cfRule>
    <cfRule type="containsText" dxfId="0" priority="3" operator="containsText" text="ZONA BAJA">
      <formula>NOT(ISERROR(SEARCH("ZONA BAJA",C8)))</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BreakPreview" zoomScale="90" zoomScaleNormal="80" zoomScaleSheetLayoutView="90" zoomScalePageLayoutView="80" workbookViewId="0">
      <pane ySplit="3" topLeftCell="A4" activePane="bottomLeft" state="frozen"/>
      <selection pane="bottomLeft" activeCell="G8" sqref="G8"/>
    </sheetView>
  </sheetViews>
  <sheetFormatPr baseColWidth="10" defaultColWidth="11.5" defaultRowHeight="15" x14ac:dyDescent="0.2"/>
  <cols>
    <col min="1" max="5" width="20.6640625" style="47" customWidth="1"/>
    <col min="6" max="6" width="16.5" style="47" customWidth="1"/>
    <col min="7" max="7" width="20.6640625" style="47" customWidth="1"/>
    <col min="8" max="8" width="14.33203125" style="47" customWidth="1"/>
    <col min="9" max="12" width="20.6640625" style="47" customWidth="1"/>
    <col min="13" max="13" width="14" style="17" customWidth="1"/>
    <col min="14" max="16384" width="11.5" style="17"/>
  </cols>
  <sheetData>
    <row r="1" spans="1:13" ht="23" x14ac:dyDescent="0.2">
      <c r="A1" s="267" t="s">
        <v>120</v>
      </c>
      <c r="B1" s="267"/>
      <c r="C1" s="267"/>
      <c r="D1" s="267"/>
      <c r="E1" s="267"/>
      <c r="F1" s="267"/>
      <c r="G1" s="267"/>
      <c r="H1" s="267"/>
      <c r="I1" s="267"/>
      <c r="J1" s="267"/>
      <c r="K1" s="267"/>
      <c r="L1" s="267"/>
      <c r="M1" s="267"/>
    </row>
    <row r="3" spans="1:13" ht="50" customHeight="1" x14ac:dyDescent="0.2">
      <c r="A3" s="23" t="s">
        <v>4</v>
      </c>
      <c r="B3" s="23" t="s">
        <v>5</v>
      </c>
      <c r="C3" s="23" t="s">
        <v>6</v>
      </c>
      <c r="D3" s="23" t="s">
        <v>7</v>
      </c>
      <c r="E3" s="23" t="s">
        <v>8</v>
      </c>
      <c r="F3" s="23" t="s">
        <v>9</v>
      </c>
      <c r="G3" s="23" t="s">
        <v>10</v>
      </c>
      <c r="H3" s="23" t="s">
        <v>11</v>
      </c>
      <c r="I3" s="23" t="s">
        <v>12</v>
      </c>
      <c r="J3" s="23" t="s">
        <v>13</v>
      </c>
      <c r="K3" s="23" t="s">
        <v>14</v>
      </c>
      <c r="L3" s="23" t="s">
        <v>15</v>
      </c>
      <c r="M3" s="48" t="s">
        <v>23</v>
      </c>
    </row>
    <row r="4" spans="1:13" ht="90" customHeight="1" x14ac:dyDescent="0.2">
      <c r="A4" s="49" t="s">
        <v>54</v>
      </c>
      <c r="B4" s="49" t="s">
        <v>3</v>
      </c>
      <c r="C4" s="49" t="s">
        <v>67</v>
      </c>
      <c r="D4" s="49" t="s">
        <v>63</v>
      </c>
      <c r="E4" s="49" t="s">
        <v>59</v>
      </c>
      <c r="F4" s="49"/>
      <c r="G4" s="49" t="s">
        <v>54</v>
      </c>
      <c r="H4" s="49"/>
      <c r="I4" s="49" t="s">
        <v>59</v>
      </c>
      <c r="J4" s="50" t="s">
        <v>78</v>
      </c>
      <c r="K4" s="49" t="s">
        <v>67</v>
      </c>
      <c r="L4" s="49" t="s">
        <v>59</v>
      </c>
      <c r="M4" s="51" t="s">
        <v>119</v>
      </c>
    </row>
    <row r="5" spans="1:13" ht="90" customHeight="1" x14ac:dyDescent="0.2">
      <c r="A5" s="49" t="s">
        <v>57</v>
      </c>
      <c r="B5" s="49" t="s">
        <v>52</v>
      </c>
      <c r="C5" s="49" t="s">
        <v>70</v>
      </c>
      <c r="D5" s="50" t="s">
        <v>78</v>
      </c>
      <c r="E5" s="49" t="s">
        <v>80</v>
      </c>
      <c r="F5" s="49"/>
      <c r="G5" s="49" t="s">
        <v>63</v>
      </c>
      <c r="H5" s="49"/>
      <c r="I5" s="49" t="s">
        <v>80</v>
      </c>
      <c r="J5" s="49"/>
      <c r="K5" s="49"/>
      <c r="L5" s="49" t="s">
        <v>74</v>
      </c>
      <c r="M5" s="51"/>
    </row>
    <row r="6" spans="1:13" ht="90" customHeight="1" x14ac:dyDescent="0.2">
      <c r="A6" s="50" t="s">
        <v>78</v>
      </c>
      <c r="B6" s="49" t="s">
        <v>79</v>
      </c>
      <c r="C6" s="49"/>
      <c r="D6" s="49"/>
      <c r="E6" s="49"/>
      <c r="F6" s="49"/>
      <c r="G6" s="49" t="s">
        <v>65</v>
      </c>
      <c r="H6" s="49"/>
      <c r="I6" s="49"/>
      <c r="J6" s="49"/>
      <c r="K6" s="49"/>
      <c r="L6" s="49"/>
      <c r="M6" s="52"/>
    </row>
    <row r="7" spans="1:13" ht="90" customHeight="1" x14ac:dyDescent="0.2">
      <c r="A7" s="49"/>
      <c r="B7" s="49" t="s">
        <v>61</v>
      </c>
      <c r="C7" s="49"/>
      <c r="D7" s="49"/>
      <c r="E7" s="49"/>
      <c r="F7" s="49"/>
      <c r="G7" s="49" t="s">
        <v>67</v>
      </c>
      <c r="H7" s="49"/>
      <c r="I7" s="49"/>
      <c r="J7" s="49"/>
      <c r="K7" s="49"/>
      <c r="L7" s="49"/>
      <c r="M7" s="52"/>
    </row>
    <row r="8" spans="1:13" ht="90" customHeight="1" x14ac:dyDescent="0.2">
      <c r="A8" s="49"/>
      <c r="B8" s="49" t="s">
        <v>63</v>
      </c>
      <c r="C8" s="49"/>
      <c r="D8" s="49"/>
      <c r="E8" s="49"/>
      <c r="F8" s="49"/>
      <c r="G8" s="50" t="s">
        <v>78</v>
      </c>
      <c r="H8" s="49"/>
      <c r="I8" s="49"/>
      <c r="J8" s="49"/>
      <c r="K8" s="49"/>
      <c r="L8" s="49"/>
      <c r="M8" s="52"/>
    </row>
    <row r="9" spans="1:13" ht="90" customHeight="1" x14ac:dyDescent="0.2">
      <c r="A9" s="49"/>
      <c r="B9" s="49" t="s">
        <v>65</v>
      </c>
      <c r="C9" s="49"/>
      <c r="D9" s="49"/>
      <c r="E9" s="49"/>
      <c r="F9" s="49"/>
      <c r="G9" s="49"/>
      <c r="H9" s="49"/>
      <c r="I9" s="49"/>
      <c r="J9" s="49"/>
      <c r="K9" s="49"/>
      <c r="L9" s="49"/>
      <c r="M9" s="52"/>
    </row>
    <row r="10" spans="1:13" ht="77.25" customHeight="1" x14ac:dyDescent="0.2"/>
    <row r="11" spans="1:13" ht="50" customHeight="1" x14ac:dyDescent="0.2"/>
    <row r="12" spans="1:13" ht="50" customHeight="1" x14ac:dyDescent="0.2"/>
    <row r="13" spans="1:13" ht="50" customHeight="1" x14ac:dyDescent="0.2"/>
    <row r="14" spans="1:13" ht="50" customHeight="1" x14ac:dyDescent="0.2"/>
    <row r="15" spans="1:13" ht="74.25" customHeight="1" x14ac:dyDescent="0.2"/>
    <row r="16" spans="1:13" ht="50" customHeight="1" x14ac:dyDescent="0.2"/>
    <row r="17" ht="69.75" customHeight="1" x14ac:dyDescent="0.2"/>
    <row r="18" ht="50" customHeight="1" x14ac:dyDescent="0.2"/>
    <row r="19" ht="50" customHeight="1" x14ac:dyDescent="0.2"/>
    <row r="20" ht="59.25" customHeight="1" x14ac:dyDescent="0.2"/>
  </sheetData>
  <mergeCells count="1">
    <mergeCell ref="A1:M1"/>
  </mergeCells>
  <phoneticPr fontId="47" type="noConversion"/>
  <printOptions horizontalCentered="1"/>
  <pageMargins left="0" right="0" top="0.74803149606299213" bottom="0.74803149606299213" header="0.31496062992125984" footer="0.31496062992125984"/>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H17" sqref="H17"/>
    </sheetView>
  </sheetViews>
  <sheetFormatPr baseColWidth="10" defaultColWidth="11.5" defaultRowHeight="16" x14ac:dyDescent="0.2"/>
  <cols>
    <col min="1" max="1" width="30.5" style="1" customWidth="1"/>
    <col min="2" max="2" width="18.1640625" style="1" customWidth="1"/>
    <col min="3" max="3" width="16.5" style="1" customWidth="1"/>
    <col min="4" max="4" width="15.33203125" style="1" customWidth="1"/>
    <col min="5" max="5" width="16.5" style="1" customWidth="1"/>
    <col min="6" max="6" width="15.1640625" style="1" customWidth="1"/>
    <col min="7" max="7" width="14.1640625" style="1" bestFit="1" customWidth="1"/>
    <col min="8" max="8" width="11.5" style="1"/>
    <col min="9" max="9" width="13.83203125" style="1" customWidth="1"/>
    <col min="10" max="10" width="14.33203125" style="1" customWidth="1"/>
    <col min="11" max="16384" width="11.5" style="1"/>
  </cols>
  <sheetData>
    <row r="1" spans="1:10" x14ac:dyDescent="0.2">
      <c r="A1" s="273" t="s">
        <v>95</v>
      </c>
      <c r="B1" s="273"/>
      <c r="C1" s="273"/>
      <c r="D1" s="273"/>
      <c r="E1" s="273"/>
      <c r="F1" s="273"/>
    </row>
    <row r="2" spans="1:10" ht="32" x14ac:dyDescent="0.2">
      <c r="A2" s="54" t="s">
        <v>0</v>
      </c>
      <c r="B2" s="54" t="s">
        <v>89</v>
      </c>
      <c r="C2" s="30" t="s">
        <v>105</v>
      </c>
      <c r="D2" s="30" t="s">
        <v>88</v>
      </c>
      <c r="E2" s="30" t="s">
        <v>100</v>
      </c>
      <c r="F2" s="30" t="s">
        <v>101</v>
      </c>
      <c r="G2" s="53" t="s">
        <v>121</v>
      </c>
      <c r="H2" s="53" t="s">
        <v>88</v>
      </c>
      <c r="I2" s="53" t="s">
        <v>122</v>
      </c>
      <c r="J2" s="53" t="s">
        <v>101</v>
      </c>
    </row>
    <row r="3" spans="1:10" ht="32" x14ac:dyDescent="0.2">
      <c r="A3" s="33" t="s">
        <v>90</v>
      </c>
      <c r="B3" s="38">
        <v>1</v>
      </c>
      <c r="C3" s="38">
        <v>25</v>
      </c>
      <c r="D3" s="38">
        <v>1</v>
      </c>
      <c r="E3" s="38">
        <f>+C3*D3</f>
        <v>25</v>
      </c>
      <c r="F3" s="38">
        <f>+E3/B3</f>
        <v>25</v>
      </c>
      <c r="G3" s="38">
        <f>+C3*8.5</f>
        <v>212.5</v>
      </c>
      <c r="H3" s="38">
        <v>1</v>
      </c>
      <c r="I3" s="38">
        <f>+G3*H3</f>
        <v>212.5</v>
      </c>
      <c r="J3" s="38">
        <f>+I3/B3</f>
        <v>212.5</v>
      </c>
    </row>
    <row r="4" spans="1:10" x14ac:dyDescent="0.2">
      <c r="A4" s="34" t="s">
        <v>93</v>
      </c>
      <c r="B4" s="38">
        <v>3</v>
      </c>
      <c r="C4" s="38">
        <v>18</v>
      </c>
      <c r="D4" s="38">
        <v>3</v>
      </c>
      <c r="E4" s="38">
        <f t="shared" ref="E4:E11" si="0">+C4*D4</f>
        <v>54</v>
      </c>
      <c r="F4" s="38">
        <f t="shared" ref="F4:F11" si="1">+E4/B4</f>
        <v>18</v>
      </c>
      <c r="G4" s="38">
        <f t="shared" ref="G4:G11" si="2">+C4*8.5</f>
        <v>153</v>
      </c>
      <c r="H4" s="38">
        <v>3</v>
      </c>
      <c r="I4" s="38">
        <f t="shared" ref="I4:I11" si="3">+G4*H4</f>
        <v>459</v>
      </c>
      <c r="J4" s="38">
        <f t="shared" ref="J4:J11" si="4">+I4/B4</f>
        <v>153</v>
      </c>
    </row>
    <row r="5" spans="1:10" x14ac:dyDescent="0.2">
      <c r="A5" s="34" t="s">
        <v>94</v>
      </c>
      <c r="B5" s="38">
        <v>3</v>
      </c>
      <c r="C5" s="38">
        <v>28</v>
      </c>
      <c r="D5" s="38">
        <v>2</v>
      </c>
      <c r="E5" s="38">
        <f t="shared" si="0"/>
        <v>56</v>
      </c>
      <c r="F5" s="39">
        <f t="shared" si="1"/>
        <v>18.666666666666668</v>
      </c>
      <c r="G5" s="38">
        <f t="shared" si="2"/>
        <v>238</v>
      </c>
      <c r="H5" s="38">
        <v>2</v>
      </c>
      <c r="I5" s="38">
        <f t="shared" si="3"/>
        <v>476</v>
      </c>
      <c r="J5" s="38">
        <f t="shared" si="4"/>
        <v>158.66666666666666</v>
      </c>
    </row>
    <row r="6" spans="1:10" x14ac:dyDescent="0.2">
      <c r="A6" s="35" t="s">
        <v>96</v>
      </c>
      <c r="B6" s="38">
        <v>2</v>
      </c>
      <c r="C6" s="38">
        <v>31</v>
      </c>
      <c r="D6" s="38">
        <v>2</v>
      </c>
      <c r="E6" s="38">
        <f t="shared" si="0"/>
        <v>62</v>
      </c>
      <c r="F6" s="38">
        <f t="shared" si="1"/>
        <v>31</v>
      </c>
      <c r="G6" s="38">
        <f t="shared" si="2"/>
        <v>263.5</v>
      </c>
      <c r="H6" s="38">
        <v>2</v>
      </c>
      <c r="I6" s="38">
        <f t="shared" si="3"/>
        <v>527</v>
      </c>
      <c r="J6" s="38">
        <f t="shared" si="4"/>
        <v>263.5</v>
      </c>
    </row>
    <row r="7" spans="1:10" ht="32" x14ac:dyDescent="0.2">
      <c r="A7" s="42" t="s">
        <v>97</v>
      </c>
      <c r="B7" s="38">
        <v>2</v>
      </c>
      <c r="C7" s="38">
        <v>33</v>
      </c>
      <c r="D7" s="38">
        <v>2</v>
      </c>
      <c r="E7" s="38">
        <f t="shared" si="0"/>
        <v>66</v>
      </c>
      <c r="F7" s="38">
        <f t="shared" si="1"/>
        <v>33</v>
      </c>
      <c r="G7" s="38">
        <f t="shared" si="2"/>
        <v>280.5</v>
      </c>
      <c r="H7" s="38">
        <v>2</v>
      </c>
      <c r="I7" s="38">
        <f t="shared" si="3"/>
        <v>561</v>
      </c>
      <c r="J7" s="38">
        <f t="shared" si="4"/>
        <v>280.5</v>
      </c>
    </row>
    <row r="8" spans="1:10" ht="32" x14ac:dyDescent="0.2">
      <c r="A8" s="35" t="s">
        <v>92</v>
      </c>
      <c r="B8" s="38">
        <v>1</v>
      </c>
      <c r="C8" s="38">
        <v>20</v>
      </c>
      <c r="D8" s="38">
        <v>2</v>
      </c>
      <c r="E8" s="38">
        <f t="shared" si="0"/>
        <v>40</v>
      </c>
      <c r="F8" s="38">
        <f t="shared" si="1"/>
        <v>40</v>
      </c>
      <c r="G8" s="38">
        <f t="shared" si="2"/>
        <v>170</v>
      </c>
      <c r="H8" s="38">
        <v>2</v>
      </c>
      <c r="I8" s="38">
        <f t="shared" si="3"/>
        <v>340</v>
      </c>
      <c r="J8" s="38">
        <f t="shared" si="4"/>
        <v>340</v>
      </c>
    </row>
    <row r="9" spans="1:10" x14ac:dyDescent="0.2">
      <c r="A9" s="35" t="s">
        <v>98</v>
      </c>
      <c r="B9" s="38">
        <v>3</v>
      </c>
      <c r="C9" s="38">
        <v>32</v>
      </c>
      <c r="D9" s="38">
        <v>3</v>
      </c>
      <c r="E9" s="38">
        <f t="shared" si="0"/>
        <v>96</v>
      </c>
      <c r="F9" s="38">
        <f>+E9/B9</f>
        <v>32</v>
      </c>
      <c r="G9" s="38">
        <f t="shared" si="2"/>
        <v>272</v>
      </c>
      <c r="H9" s="38">
        <v>3</v>
      </c>
      <c r="I9" s="38">
        <f t="shared" si="3"/>
        <v>816</v>
      </c>
      <c r="J9" s="38">
        <f t="shared" si="4"/>
        <v>272</v>
      </c>
    </row>
    <row r="10" spans="1:10" ht="15.75" customHeight="1" x14ac:dyDescent="0.2">
      <c r="A10" s="34" t="s">
        <v>91</v>
      </c>
      <c r="B10" s="38">
        <v>3</v>
      </c>
      <c r="C10" s="38">
        <v>35</v>
      </c>
      <c r="D10" s="38">
        <v>3</v>
      </c>
      <c r="E10" s="38">
        <f t="shared" si="0"/>
        <v>105</v>
      </c>
      <c r="F10" s="38">
        <f t="shared" si="1"/>
        <v>35</v>
      </c>
      <c r="G10" s="38">
        <f t="shared" si="2"/>
        <v>297.5</v>
      </c>
      <c r="H10" s="38">
        <v>3</v>
      </c>
      <c r="I10" s="38">
        <f t="shared" si="3"/>
        <v>892.5</v>
      </c>
      <c r="J10" s="38">
        <f t="shared" si="4"/>
        <v>297.5</v>
      </c>
    </row>
    <row r="11" spans="1:10" x14ac:dyDescent="0.2">
      <c r="A11" s="34" t="s">
        <v>99</v>
      </c>
      <c r="B11" s="38">
        <v>5</v>
      </c>
      <c r="C11" s="38">
        <v>40</v>
      </c>
      <c r="D11" s="38">
        <v>3</v>
      </c>
      <c r="E11" s="38">
        <f t="shared" si="0"/>
        <v>120</v>
      </c>
      <c r="F11" s="38">
        <f t="shared" si="1"/>
        <v>24</v>
      </c>
      <c r="G11" s="38">
        <f t="shared" si="2"/>
        <v>340</v>
      </c>
      <c r="H11" s="38">
        <v>3</v>
      </c>
      <c r="I11" s="38">
        <f t="shared" si="3"/>
        <v>1020</v>
      </c>
      <c r="J11" s="38">
        <f t="shared" si="4"/>
        <v>204</v>
      </c>
    </row>
    <row r="12" spans="1:10" x14ac:dyDescent="0.2">
      <c r="A12" s="31"/>
      <c r="B12" s="32"/>
      <c r="C12" s="32"/>
      <c r="D12" s="32"/>
      <c r="E12" s="40" t="s">
        <v>102</v>
      </c>
      <c r="F12" s="41">
        <f>AVERAGE(F3:F11)</f>
        <v>28.518518518518519</v>
      </c>
      <c r="G12" s="32"/>
      <c r="H12" s="32"/>
      <c r="I12" s="40" t="s">
        <v>123</v>
      </c>
      <c r="J12" s="41">
        <f>AVERAGE(J3:J11)</f>
        <v>242.40740740740739</v>
      </c>
    </row>
    <row r="13" spans="1:10" x14ac:dyDescent="0.2">
      <c r="C13" s="27"/>
      <c r="D13" s="27"/>
      <c r="E13" s="27"/>
    </row>
    <row r="14" spans="1:10" x14ac:dyDescent="0.2">
      <c r="A14" s="271" t="s">
        <v>87</v>
      </c>
      <c r="B14" s="268" t="s">
        <v>103</v>
      </c>
      <c r="C14" s="269"/>
      <c r="D14" s="269"/>
      <c r="E14" s="270"/>
    </row>
    <row r="15" spans="1:10" x14ac:dyDescent="0.2">
      <c r="A15" s="272"/>
      <c r="B15" s="36">
        <v>1</v>
      </c>
      <c r="C15" s="37">
        <v>2</v>
      </c>
      <c r="D15" s="37">
        <v>3</v>
      </c>
      <c r="E15" s="37">
        <v>4</v>
      </c>
    </row>
    <row r="16" spans="1:10" x14ac:dyDescent="0.2">
      <c r="A16" s="28">
        <v>1</v>
      </c>
      <c r="B16" s="43">
        <f>+A16*$F$12</f>
        <v>28.518518518518519</v>
      </c>
      <c r="C16" s="43">
        <f>+B16/$C$15</f>
        <v>14.25925925925926</v>
      </c>
      <c r="D16" s="43">
        <f>+B16/$D$15</f>
        <v>9.5061728395061724</v>
      </c>
      <c r="E16" s="43">
        <f>+B16/$E$15</f>
        <v>7.1296296296296298</v>
      </c>
    </row>
    <row r="17" spans="1:8" x14ac:dyDescent="0.2">
      <c r="A17" s="28">
        <v>2</v>
      </c>
      <c r="B17" s="43">
        <f t="shared" ref="B17:B20" si="5">+A17*$F$12</f>
        <v>57.037037037037038</v>
      </c>
      <c r="C17" s="43">
        <f t="shared" ref="C17:C20" si="6">+B17/$C$15</f>
        <v>28.518518518518519</v>
      </c>
      <c r="D17" s="43">
        <f t="shared" ref="D17:D20" si="7">+B17/$D$15</f>
        <v>19.012345679012345</v>
      </c>
      <c r="E17" s="43">
        <f t="shared" ref="E17:E20" si="8">+B17/$E$15</f>
        <v>14.25925925925926</v>
      </c>
    </row>
    <row r="18" spans="1:8" x14ac:dyDescent="0.2">
      <c r="A18" s="28">
        <v>3</v>
      </c>
      <c r="B18" s="43">
        <f t="shared" si="5"/>
        <v>85.555555555555557</v>
      </c>
      <c r="C18" s="43">
        <f t="shared" si="6"/>
        <v>42.777777777777779</v>
      </c>
      <c r="D18" s="43">
        <f t="shared" si="7"/>
        <v>28.518518518518519</v>
      </c>
      <c r="E18" s="43">
        <f t="shared" si="8"/>
        <v>21.388888888888889</v>
      </c>
    </row>
    <row r="19" spans="1:8" x14ac:dyDescent="0.2">
      <c r="A19" s="28">
        <v>4</v>
      </c>
      <c r="B19" s="43">
        <f t="shared" si="5"/>
        <v>114.07407407407408</v>
      </c>
      <c r="C19" s="43">
        <f t="shared" si="6"/>
        <v>57.037037037037038</v>
      </c>
      <c r="D19" s="43">
        <f t="shared" si="7"/>
        <v>38.02469135802469</v>
      </c>
      <c r="E19" s="43">
        <f t="shared" si="8"/>
        <v>28.518518518518519</v>
      </c>
    </row>
    <row r="20" spans="1:8" x14ac:dyDescent="0.2">
      <c r="A20" s="28">
        <v>5</v>
      </c>
      <c r="B20" s="43">
        <f t="shared" si="5"/>
        <v>142.59259259259261</v>
      </c>
      <c r="C20" s="43">
        <f t="shared" si="6"/>
        <v>71.296296296296305</v>
      </c>
      <c r="D20" s="43">
        <f t="shared" si="7"/>
        <v>47.530864197530867</v>
      </c>
      <c r="E20" s="43">
        <f t="shared" si="8"/>
        <v>35.648148148148152</v>
      </c>
    </row>
    <row r="22" spans="1:8" x14ac:dyDescent="0.2">
      <c r="A22" s="271" t="s">
        <v>87</v>
      </c>
      <c r="B22" s="268" t="s">
        <v>104</v>
      </c>
      <c r="C22" s="269"/>
      <c r="D22" s="269"/>
      <c r="E22" s="270"/>
      <c r="F22" s="26"/>
    </row>
    <row r="23" spans="1:8" x14ac:dyDescent="0.2">
      <c r="A23" s="272"/>
      <c r="B23" s="36">
        <v>1</v>
      </c>
      <c r="C23" s="37">
        <v>2</v>
      </c>
      <c r="D23" s="37">
        <v>3</v>
      </c>
      <c r="E23" s="37">
        <v>4</v>
      </c>
      <c r="F23" s="26"/>
    </row>
    <row r="24" spans="1:8" x14ac:dyDescent="0.2">
      <c r="A24" s="28">
        <v>1</v>
      </c>
      <c r="B24" s="44">
        <f>+A24*$F$12</f>
        <v>28.518518518518519</v>
      </c>
      <c r="C24" s="29">
        <f>+C16+5</f>
        <v>19.25925925925926</v>
      </c>
      <c r="D24" s="25">
        <f t="shared" ref="D24:E24" si="9">+D16+5</f>
        <v>14.506172839506172</v>
      </c>
      <c r="E24" s="25">
        <f t="shared" si="9"/>
        <v>12.12962962962963</v>
      </c>
      <c r="F24" s="55">
        <f>+B24*8.5</f>
        <v>242.40740740740742</v>
      </c>
      <c r="G24" s="14">
        <f>+C24*8.5</f>
        <v>163.7037037037037</v>
      </c>
    </row>
    <row r="25" spans="1:8" x14ac:dyDescent="0.2">
      <c r="A25" s="28">
        <v>2</v>
      </c>
      <c r="B25" s="43">
        <f>+A25*$F$12</f>
        <v>57.037037037037038</v>
      </c>
      <c r="C25" s="29">
        <f t="shared" ref="C25:E25" si="10">+C17+5</f>
        <v>33.518518518518519</v>
      </c>
      <c r="D25" s="25">
        <f t="shared" si="10"/>
        <v>24.012345679012345</v>
      </c>
      <c r="E25" s="25">
        <f t="shared" si="10"/>
        <v>19.25925925925926</v>
      </c>
      <c r="F25" s="27"/>
      <c r="G25" s="14">
        <f>+C25*8.5</f>
        <v>284.90740740740739</v>
      </c>
    </row>
    <row r="26" spans="1:8" x14ac:dyDescent="0.2">
      <c r="A26" s="28">
        <v>3</v>
      </c>
      <c r="B26" s="43">
        <f>+A26*$F$12</f>
        <v>85.555555555555557</v>
      </c>
      <c r="C26" s="25">
        <f t="shared" ref="C26:E26" si="11">+C18+5</f>
        <v>47.777777777777779</v>
      </c>
      <c r="D26" s="29">
        <f t="shared" si="11"/>
        <v>33.518518518518519</v>
      </c>
      <c r="E26" s="25">
        <f t="shared" si="11"/>
        <v>26.388888888888889</v>
      </c>
      <c r="F26" s="27"/>
      <c r="H26" s="14">
        <f>+D26*8.5</f>
        <v>284.90740740740739</v>
      </c>
    </row>
    <row r="27" spans="1:8" x14ac:dyDescent="0.2">
      <c r="A27" s="28">
        <v>4</v>
      </c>
      <c r="B27" s="43">
        <f>+A27*$F$12</f>
        <v>114.07407407407408</v>
      </c>
      <c r="C27" s="25">
        <f t="shared" ref="C27:E27" si="12">+C19+5</f>
        <v>62.037037037037038</v>
      </c>
      <c r="D27" s="25">
        <f t="shared" si="12"/>
        <v>43.02469135802469</v>
      </c>
      <c r="E27" s="25">
        <f t="shared" si="12"/>
        <v>33.518518518518519</v>
      </c>
    </row>
    <row r="28" spans="1:8" x14ac:dyDescent="0.2">
      <c r="A28" s="28">
        <v>5</v>
      </c>
      <c r="B28" s="43">
        <f>+A28*$F$12</f>
        <v>142.59259259259261</v>
      </c>
      <c r="C28" s="25">
        <f>+C20+5</f>
        <v>76.296296296296305</v>
      </c>
      <c r="D28" s="25">
        <f t="shared" ref="D28:E28" si="13">+D20+5</f>
        <v>52.530864197530867</v>
      </c>
      <c r="E28" s="25">
        <f t="shared" si="13"/>
        <v>40.648148148148152</v>
      </c>
    </row>
    <row r="29" spans="1:8" x14ac:dyDescent="0.2">
      <c r="A29" s="26"/>
      <c r="B29" s="26"/>
      <c r="C29" s="26"/>
      <c r="D29" s="26"/>
    </row>
  </sheetData>
  <mergeCells count="5">
    <mergeCell ref="B14:E14"/>
    <mergeCell ref="A14:A15"/>
    <mergeCell ref="B22:E22"/>
    <mergeCell ref="A1:F1"/>
    <mergeCell ref="A22:A23"/>
  </mergeCells>
  <pageMargins left="0" right="0"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SheetLayoutView="100" workbookViewId="0">
      <pane ySplit="3" topLeftCell="A4" activePane="bottomLeft" state="frozen"/>
      <selection activeCell="H4" sqref="H4"/>
      <selection pane="bottomLeft" sqref="A1:J1"/>
    </sheetView>
  </sheetViews>
  <sheetFormatPr baseColWidth="10" defaultColWidth="11.5" defaultRowHeight="13" x14ac:dyDescent="0.2"/>
  <cols>
    <col min="1" max="1" width="27.5" style="113" customWidth="1"/>
    <col min="2" max="2" width="17.1640625" style="97" customWidth="1"/>
    <col min="3" max="3" width="14.5" style="97" customWidth="1"/>
    <col min="4" max="4" width="14.6640625" style="97" customWidth="1"/>
    <col min="5" max="5" width="16.5" style="97" customWidth="1"/>
    <col min="6" max="6" width="16.5" style="97" hidden="1" customWidth="1"/>
    <col min="7" max="7" width="17.5" style="120" customWidth="1"/>
    <col min="8" max="8" width="15.5" style="120" customWidth="1"/>
    <col min="9" max="9" width="35.83203125" style="113" customWidth="1"/>
    <col min="10" max="10" width="37.83203125" style="119" customWidth="1"/>
    <col min="11" max="11" width="24.5" style="116" customWidth="1"/>
    <col min="12" max="12" width="13.5" style="112" bestFit="1" customWidth="1"/>
    <col min="13" max="13" width="12.5" style="112" bestFit="1" customWidth="1"/>
    <col min="14" max="14" width="11.5" style="112"/>
    <col min="15" max="238" width="11.5" style="113"/>
    <col min="239" max="239" width="14.5" style="113" customWidth="1"/>
    <col min="240" max="240" width="38" style="113" customWidth="1"/>
    <col min="241" max="241" width="31.5" style="113" customWidth="1"/>
    <col min="242" max="242" width="21.5" style="113" customWidth="1"/>
    <col min="243" max="243" width="19" style="113" customWidth="1"/>
    <col min="244" max="244" width="14" style="113" customWidth="1"/>
    <col min="245" max="245" width="19.1640625" style="113" customWidth="1"/>
    <col min="246" max="246" width="15.83203125" style="113" customWidth="1"/>
    <col min="247" max="248" width="11.5" style="113"/>
    <col min="249" max="249" width="12.83203125" style="113" customWidth="1"/>
    <col min="250" max="250" width="11.5" style="113" customWidth="1"/>
    <col min="251" max="251" width="14.5" style="113" customWidth="1"/>
    <col min="252" max="494" width="11.5" style="113"/>
    <col min="495" max="495" width="14.5" style="113" customWidth="1"/>
    <col min="496" max="496" width="38" style="113" customWidth="1"/>
    <col min="497" max="497" width="31.5" style="113" customWidth="1"/>
    <col min="498" max="498" width="21.5" style="113" customWidth="1"/>
    <col min="499" max="499" width="19" style="113" customWidth="1"/>
    <col min="500" max="500" width="14" style="113" customWidth="1"/>
    <col min="501" max="501" width="19.1640625" style="113" customWidth="1"/>
    <col min="502" max="502" width="15.83203125" style="113" customWidth="1"/>
    <col min="503" max="504" width="11.5" style="113"/>
    <col min="505" max="505" width="12.83203125" style="113" customWidth="1"/>
    <col min="506" max="506" width="11.5" style="113" customWidth="1"/>
    <col min="507" max="507" width="14.5" style="113" customWidth="1"/>
    <col min="508" max="750" width="11.5" style="113"/>
    <col min="751" max="751" width="14.5" style="113" customWidth="1"/>
    <col min="752" max="752" width="38" style="113" customWidth="1"/>
    <col min="753" max="753" width="31.5" style="113" customWidth="1"/>
    <col min="754" max="754" width="21.5" style="113" customWidth="1"/>
    <col min="755" max="755" width="19" style="113" customWidth="1"/>
    <col min="756" max="756" width="14" style="113" customWidth="1"/>
    <col min="757" max="757" width="19.1640625" style="113" customWidth="1"/>
    <col min="758" max="758" width="15.83203125" style="113" customWidth="1"/>
    <col min="759" max="760" width="11.5" style="113"/>
    <col min="761" max="761" width="12.83203125" style="113" customWidth="1"/>
    <col min="762" max="762" width="11.5" style="113" customWidth="1"/>
    <col min="763" max="763" width="14.5" style="113" customWidth="1"/>
    <col min="764" max="1006" width="11.5" style="113"/>
    <col min="1007" max="1007" width="14.5" style="113" customWidth="1"/>
    <col min="1008" max="1008" width="38" style="113" customWidth="1"/>
    <col min="1009" max="1009" width="31.5" style="113" customWidth="1"/>
    <col min="1010" max="1010" width="21.5" style="113" customWidth="1"/>
    <col min="1011" max="1011" width="19" style="113" customWidth="1"/>
    <col min="1012" max="1012" width="14" style="113" customWidth="1"/>
    <col min="1013" max="1013" width="19.1640625" style="113" customWidth="1"/>
    <col min="1014" max="1014" width="15.83203125" style="113" customWidth="1"/>
    <col min="1015" max="1016" width="11.5" style="113"/>
    <col min="1017" max="1017" width="12.83203125" style="113" customWidth="1"/>
    <col min="1018" max="1018" width="11.5" style="113" customWidth="1"/>
    <col min="1019" max="1019" width="14.5" style="113" customWidth="1"/>
    <col min="1020" max="1262" width="11.5" style="113"/>
    <col min="1263" max="1263" width="14.5" style="113" customWidth="1"/>
    <col min="1264" max="1264" width="38" style="113" customWidth="1"/>
    <col min="1265" max="1265" width="31.5" style="113" customWidth="1"/>
    <col min="1266" max="1266" width="21.5" style="113" customWidth="1"/>
    <col min="1267" max="1267" width="19" style="113" customWidth="1"/>
    <col min="1268" max="1268" width="14" style="113" customWidth="1"/>
    <col min="1269" max="1269" width="19.1640625" style="113" customWidth="1"/>
    <col min="1270" max="1270" width="15.83203125" style="113" customWidth="1"/>
    <col min="1271" max="1272" width="11.5" style="113"/>
    <col min="1273" max="1273" width="12.83203125" style="113" customWidth="1"/>
    <col min="1274" max="1274" width="11.5" style="113" customWidth="1"/>
    <col min="1275" max="1275" width="14.5" style="113" customWidth="1"/>
    <col min="1276" max="1518" width="11.5" style="113"/>
    <col min="1519" max="1519" width="14.5" style="113" customWidth="1"/>
    <col min="1520" max="1520" width="38" style="113" customWidth="1"/>
    <col min="1521" max="1521" width="31.5" style="113" customWidth="1"/>
    <col min="1522" max="1522" width="21.5" style="113" customWidth="1"/>
    <col min="1523" max="1523" width="19" style="113" customWidth="1"/>
    <col min="1524" max="1524" width="14" style="113" customWidth="1"/>
    <col min="1525" max="1525" width="19.1640625" style="113" customWidth="1"/>
    <col min="1526" max="1526" width="15.83203125" style="113" customWidth="1"/>
    <col min="1527" max="1528" width="11.5" style="113"/>
    <col min="1529" max="1529" width="12.83203125" style="113" customWidth="1"/>
    <col min="1530" max="1530" width="11.5" style="113" customWidth="1"/>
    <col min="1531" max="1531" width="14.5" style="113" customWidth="1"/>
    <col min="1532" max="1774" width="11.5" style="113"/>
    <col min="1775" max="1775" width="14.5" style="113" customWidth="1"/>
    <col min="1776" max="1776" width="38" style="113" customWidth="1"/>
    <col min="1777" max="1777" width="31.5" style="113" customWidth="1"/>
    <col min="1778" max="1778" width="21.5" style="113" customWidth="1"/>
    <col min="1779" max="1779" width="19" style="113" customWidth="1"/>
    <col min="1780" max="1780" width="14" style="113" customWidth="1"/>
    <col min="1781" max="1781" width="19.1640625" style="113" customWidth="1"/>
    <col min="1782" max="1782" width="15.83203125" style="113" customWidth="1"/>
    <col min="1783" max="1784" width="11.5" style="113"/>
    <col min="1785" max="1785" width="12.83203125" style="113" customWidth="1"/>
    <col min="1786" max="1786" width="11.5" style="113" customWidth="1"/>
    <col min="1787" max="1787" width="14.5" style="113" customWidth="1"/>
    <col min="1788" max="2030" width="11.5" style="113"/>
    <col min="2031" max="2031" width="14.5" style="113" customWidth="1"/>
    <col min="2032" max="2032" width="38" style="113" customWidth="1"/>
    <col min="2033" max="2033" width="31.5" style="113" customWidth="1"/>
    <col min="2034" max="2034" width="21.5" style="113" customWidth="1"/>
    <col min="2035" max="2035" width="19" style="113" customWidth="1"/>
    <col min="2036" max="2036" width="14" style="113" customWidth="1"/>
    <col min="2037" max="2037" width="19.1640625" style="113" customWidth="1"/>
    <col min="2038" max="2038" width="15.83203125" style="113" customWidth="1"/>
    <col min="2039" max="2040" width="11.5" style="113"/>
    <col min="2041" max="2041" width="12.83203125" style="113" customWidth="1"/>
    <col min="2042" max="2042" width="11.5" style="113" customWidth="1"/>
    <col min="2043" max="2043" width="14.5" style="113" customWidth="1"/>
    <col min="2044" max="2286" width="11.5" style="113"/>
    <col min="2287" max="2287" width="14.5" style="113" customWidth="1"/>
    <col min="2288" max="2288" width="38" style="113" customWidth="1"/>
    <col min="2289" max="2289" width="31.5" style="113" customWidth="1"/>
    <col min="2290" max="2290" width="21.5" style="113" customWidth="1"/>
    <col min="2291" max="2291" width="19" style="113" customWidth="1"/>
    <col min="2292" max="2292" width="14" style="113" customWidth="1"/>
    <col min="2293" max="2293" width="19.1640625" style="113" customWidth="1"/>
    <col min="2294" max="2294" width="15.83203125" style="113" customWidth="1"/>
    <col min="2295" max="2296" width="11.5" style="113"/>
    <col min="2297" max="2297" width="12.83203125" style="113" customWidth="1"/>
    <col min="2298" max="2298" width="11.5" style="113" customWidth="1"/>
    <col min="2299" max="2299" width="14.5" style="113" customWidth="1"/>
    <col min="2300" max="2542" width="11.5" style="113"/>
    <col min="2543" max="2543" width="14.5" style="113" customWidth="1"/>
    <col min="2544" max="2544" width="38" style="113" customWidth="1"/>
    <col min="2545" max="2545" width="31.5" style="113" customWidth="1"/>
    <col min="2546" max="2546" width="21.5" style="113" customWidth="1"/>
    <col min="2547" max="2547" width="19" style="113" customWidth="1"/>
    <col min="2548" max="2548" width="14" style="113" customWidth="1"/>
    <col min="2549" max="2549" width="19.1640625" style="113" customWidth="1"/>
    <col min="2550" max="2550" width="15.83203125" style="113" customWidth="1"/>
    <col min="2551" max="2552" width="11.5" style="113"/>
    <col min="2553" max="2553" width="12.83203125" style="113" customWidth="1"/>
    <col min="2554" max="2554" width="11.5" style="113" customWidth="1"/>
    <col min="2555" max="2555" width="14.5" style="113" customWidth="1"/>
    <col min="2556" max="2798" width="11.5" style="113"/>
    <col min="2799" max="2799" width="14.5" style="113" customWidth="1"/>
    <col min="2800" max="2800" width="38" style="113" customWidth="1"/>
    <col min="2801" max="2801" width="31.5" style="113" customWidth="1"/>
    <col min="2802" max="2802" width="21.5" style="113" customWidth="1"/>
    <col min="2803" max="2803" width="19" style="113" customWidth="1"/>
    <col min="2804" max="2804" width="14" style="113" customWidth="1"/>
    <col min="2805" max="2805" width="19.1640625" style="113" customWidth="1"/>
    <col min="2806" max="2806" width="15.83203125" style="113" customWidth="1"/>
    <col min="2807" max="2808" width="11.5" style="113"/>
    <col min="2809" max="2809" width="12.83203125" style="113" customWidth="1"/>
    <col min="2810" max="2810" width="11.5" style="113" customWidth="1"/>
    <col min="2811" max="2811" width="14.5" style="113" customWidth="1"/>
    <col min="2812" max="3054" width="11.5" style="113"/>
    <col min="3055" max="3055" width="14.5" style="113" customWidth="1"/>
    <col min="3056" max="3056" width="38" style="113" customWidth="1"/>
    <col min="3057" max="3057" width="31.5" style="113" customWidth="1"/>
    <col min="3058" max="3058" width="21.5" style="113" customWidth="1"/>
    <col min="3059" max="3059" width="19" style="113" customWidth="1"/>
    <col min="3060" max="3060" width="14" style="113" customWidth="1"/>
    <col min="3061" max="3061" width="19.1640625" style="113" customWidth="1"/>
    <col min="3062" max="3062" width="15.83203125" style="113" customWidth="1"/>
    <col min="3063" max="3064" width="11.5" style="113"/>
    <col min="3065" max="3065" width="12.83203125" style="113" customWidth="1"/>
    <col min="3066" max="3066" width="11.5" style="113" customWidth="1"/>
    <col min="3067" max="3067" width="14.5" style="113" customWidth="1"/>
    <col min="3068" max="3310" width="11.5" style="113"/>
    <col min="3311" max="3311" width="14.5" style="113" customWidth="1"/>
    <col min="3312" max="3312" width="38" style="113" customWidth="1"/>
    <col min="3313" max="3313" width="31.5" style="113" customWidth="1"/>
    <col min="3314" max="3314" width="21.5" style="113" customWidth="1"/>
    <col min="3315" max="3315" width="19" style="113" customWidth="1"/>
    <col min="3316" max="3316" width="14" style="113" customWidth="1"/>
    <col min="3317" max="3317" width="19.1640625" style="113" customWidth="1"/>
    <col min="3318" max="3318" width="15.83203125" style="113" customWidth="1"/>
    <col min="3319" max="3320" width="11.5" style="113"/>
    <col min="3321" max="3321" width="12.83203125" style="113" customWidth="1"/>
    <col min="3322" max="3322" width="11.5" style="113" customWidth="1"/>
    <col min="3323" max="3323" width="14.5" style="113" customWidth="1"/>
    <col min="3324" max="3566" width="11.5" style="113"/>
    <col min="3567" max="3567" width="14.5" style="113" customWidth="1"/>
    <col min="3568" max="3568" width="38" style="113" customWidth="1"/>
    <col min="3569" max="3569" width="31.5" style="113" customWidth="1"/>
    <col min="3570" max="3570" width="21.5" style="113" customWidth="1"/>
    <col min="3571" max="3571" width="19" style="113" customWidth="1"/>
    <col min="3572" max="3572" width="14" style="113" customWidth="1"/>
    <col min="3573" max="3573" width="19.1640625" style="113" customWidth="1"/>
    <col min="3574" max="3574" width="15.83203125" style="113" customWidth="1"/>
    <col min="3575" max="3576" width="11.5" style="113"/>
    <col min="3577" max="3577" width="12.83203125" style="113" customWidth="1"/>
    <col min="3578" max="3578" width="11.5" style="113" customWidth="1"/>
    <col min="3579" max="3579" width="14.5" style="113" customWidth="1"/>
    <col min="3580" max="3822" width="11.5" style="113"/>
    <col min="3823" max="3823" width="14.5" style="113" customWidth="1"/>
    <col min="3824" max="3824" width="38" style="113" customWidth="1"/>
    <col min="3825" max="3825" width="31.5" style="113" customWidth="1"/>
    <col min="3826" max="3826" width="21.5" style="113" customWidth="1"/>
    <col min="3827" max="3827" width="19" style="113" customWidth="1"/>
    <col min="3828" max="3828" width="14" style="113" customWidth="1"/>
    <col min="3829" max="3829" width="19.1640625" style="113" customWidth="1"/>
    <col min="3830" max="3830" width="15.83203125" style="113" customWidth="1"/>
    <col min="3831" max="3832" width="11.5" style="113"/>
    <col min="3833" max="3833" width="12.83203125" style="113" customWidth="1"/>
    <col min="3834" max="3834" width="11.5" style="113" customWidth="1"/>
    <col min="3835" max="3835" width="14.5" style="113" customWidth="1"/>
    <col min="3836" max="4078" width="11.5" style="113"/>
    <col min="4079" max="4079" width="14.5" style="113" customWidth="1"/>
    <col min="4080" max="4080" width="38" style="113" customWidth="1"/>
    <col min="4081" max="4081" width="31.5" style="113" customWidth="1"/>
    <col min="4082" max="4082" width="21.5" style="113" customWidth="1"/>
    <col min="4083" max="4083" width="19" style="113" customWidth="1"/>
    <col min="4084" max="4084" width="14" style="113" customWidth="1"/>
    <col min="4085" max="4085" width="19.1640625" style="113" customWidth="1"/>
    <col min="4086" max="4086" width="15.83203125" style="113" customWidth="1"/>
    <col min="4087" max="4088" width="11.5" style="113"/>
    <col min="4089" max="4089" width="12.83203125" style="113" customWidth="1"/>
    <col min="4090" max="4090" width="11.5" style="113" customWidth="1"/>
    <col min="4091" max="4091" width="14.5" style="113" customWidth="1"/>
    <col min="4092" max="4334" width="11.5" style="113"/>
    <col min="4335" max="4335" width="14.5" style="113" customWidth="1"/>
    <col min="4336" max="4336" width="38" style="113" customWidth="1"/>
    <col min="4337" max="4337" width="31.5" style="113" customWidth="1"/>
    <col min="4338" max="4338" width="21.5" style="113" customWidth="1"/>
    <col min="4339" max="4339" width="19" style="113" customWidth="1"/>
    <col min="4340" max="4340" width="14" style="113" customWidth="1"/>
    <col min="4341" max="4341" width="19.1640625" style="113" customWidth="1"/>
    <col min="4342" max="4342" width="15.83203125" style="113" customWidth="1"/>
    <col min="4343" max="4344" width="11.5" style="113"/>
    <col min="4345" max="4345" width="12.83203125" style="113" customWidth="1"/>
    <col min="4346" max="4346" width="11.5" style="113" customWidth="1"/>
    <col min="4347" max="4347" width="14.5" style="113" customWidth="1"/>
    <col min="4348" max="4590" width="11.5" style="113"/>
    <col min="4591" max="4591" width="14.5" style="113" customWidth="1"/>
    <col min="4592" max="4592" width="38" style="113" customWidth="1"/>
    <col min="4593" max="4593" width="31.5" style="113" customWidth="1"/>
    <col min="4594" max="4594" width="21.5" style="113" customWidth="1"/>
    <col min="4595" max="4595" width="19" style="113" customWidth="1"/>
    <col min="4596" max="4596" width="14" style="113" customWidth="1"/>
    <col min="4597" max="4597" width="19.1640625" style="113" customWidth="1"/>
    <col min="4598" max="4598" width="15.83203125" style="113" customWidth="1"/>
    <col min="4599" max="4600" width="11.5" style="113"/>
    <col min="4601" max="4601" width="12.83203125" style="113" customWidth="1"/>
    <col min="4602" max="4602" width="11.5" style="113" customWidth="1"/>
    <col min="4603" max="4603" width="14.5" style="113" customWidth="1"/>
    <col min="4604" max="4846" width="11.5" style="113"/>
    <col min="4847" max="4847" width="14.5" style="113" customWidth="1"/>
    <col min="4848" max="4848" width="38" style="113" customWidth="1"/>
    <col min="4849" max="4849" width="31.5" style="113" customWidth="1"/>
    <col min="4850" max="4850" width="21.5" style="113" customWidth="1"/>
    <col min="4851" max="4851" width="19" style="113" customWidth="1"/>
    <col min="4852" max="4852" width="14" style="113" customWidth="1"/>
    <col min="4853" max="4853" width="19.1640625" style="113" customWidth="1"/>
    <col min="4854" max="4854" width="15.83203125" style="113" customWidth="1"/>
    <col min="4855" max="4856" width="11.5" style="113"/>
    <col min="4857" max="4857" width="12.83203125" style="113" customWidth="1"/>
    <col min="4858" max="4858" width="11.5" style="113" customWidth="1"/>
    <col min="4859" max="4859" width="14.5" style="113" customWidth="1"/>
    <col min="4860" max="5102" width="11.5" style="113"/>
    <col min="5103" max="5103" width="14.5" style="113" customWidth="1"/>
    <col min="5104" max="5104" width="38" style="113" customWidth="1"/>
    <col min="5105" max="5105" width="31.5" style="113" customWidth="1"/>
    <col min="5106" max="5106" width="21.5" style="113" customWidth="1"/>
    <col min="5107" max="5107" width="19" style="113" customWidth="1"/>
    <col min="5108" max="5108" width="14" style="113" customWidth="1"/>
    <col min="5109" max="5109" width="19.1640625" style="113" customWidth="1"/>
    <col min="5110" max="5110" width="15.83203125" style="113" customWidth="1"/>
    <col min="5111" max="5112" width="11.5" style="113"/>
    <col min="5113" max="5113" width="12.83203125" style="113" customWidth="1"/>
    <col min="5114" max="5114" width="11.5" style="113" customWidth="1"/>
    <col min="5115" max="5115" width="14.5" style="113" customWidth="1"/>
    <col min="5116" max="5358" width="11.5" style="113"/>
    <col min="5359" max="5359" width="14.5" style="113" customWidth="1"/>
    <col min="5360" max="5360" width="38" style="113" customWidth="1"/>
    <col min="5361" max="5361" width="31.5" style="113" customWidth="1"/>
    <col min="5362" max="5362" width="21.5" style="113" customWidth="1"/>
    <col min="5363" max="5363" width="19" style="113" customWidth="1"/>
    <col min="5364" max="5364" width="14" style="113" customWidth="1"/>
    <col min="5365" max="5365" width="19.1640625" style="113" customWidth="1"/>
    <col min="5366" max="5366" width="15.83203125" style="113" customWidth="1"/>
    <col min="5367" max="5368" width="11.5" style="113"/>
    <col min="5369" max="5369" width="12.83203125" style="113" customWidth="1"/>
    <col min="5370" max="5370" width="11.5" style="113" customWidth="1"/>
    <col min="5371" max="5371" width="14.5" style="113" customWidth="1"/>
    <col min="5372" max="5614" width="11.5" style="113"/>
    <col min="5615" max="5615" width="14.5" style="113" customWidth="1"/>
    <col min="5616" max="5616" width="38" style="113" customWidth="1"/>
    <col min="5617" max="5617" width="31.5" style="113" customWidth="1"/>
    <col min="5618" max="5618" width="21.5" style="113" customWidth="1"/>
    <col min="5619" max="5619" width="19" style="113" customWidth="1"/>
    <col min="5620" max="5620" width="14" style="113" customWidth="1"/>
    <col min="5621" max="5621" width="19.1640625" style="113" customWidth="1"/>
    <col min="5622" max="5622" width="15.83203125" style="113" customWidth="1"/>
    <col min="5623" max="5624" width="11.5" style="113"/>
    <col min="5625" max="5625" width="12.83203125" style="113" customWidth="1"/>
    <col min="5626" max="5626" width="11.5" style="113" customWidth="1"/>
    <col min="5627" max="5627" width="14.5" style="113" customWidth="1"/>
    <col min="5628" max="5870" width="11.5" style="113"/>
    <col min="5871" max="5871" width="14.5" style="113" customWidth="1"/>
    <col min="5872" max="5872" width="38" style="113" customWidth="1"/>
    <col min="5873" max="5873" width="31.5" style="113" customWidth="1"/>
    <col min="5874" max="5874" width="21.5" style="113" customWidth="1"/>
    <col min="5875" max="5875" width="19" style="113" customWidth="1"/>
    <col min="5876" max="5876" width="14" style="113" customWidth="1"/>
    <col min="5877" max="5877" width="19.1640625" style="113" customWidth="1"/>
    <col min="5878" max="5878" width="15.83203125" style="113" customWidth="1"/>
    <col min="5879" max="5880" width="11.5" style="113"/>
    <col min="5881" max="5881" width="12.83203125" style="113" customWidth="1"/>
    <col min="5882" max="5882" width="11.5" style="113" customWidth="1"/>
    <col min="5883" max="5883" width="14.5" style="113" customWidth="1"/>
    <col min="5884" max="6126" width="11.5" style="113"/>
    <col min="6127" max="6127" width="14.5" style="113" customWidth="1"/>
    <col min="6128" max="6128" width="38" style="113" customWidth="1"/>
    <col min="6129" max="6129" width="31.5" style="113" customWidth="1"/>
    <col min="6130" max="6130" width="21.5" style="113" customWidth="1"/>
    <col min="6131" max="6131" width="19" style="113" customWidth="1"/>
    <col min="6132" max="6132" width="14" style="113" customWidth="1"/>
    <col min="6133" max="6133" width="19.1640625" style="113" customWidth="1"/>
    <col min="6134" max="6134" width="15.83203125" style="113" customWidth="1"/>
    <col min="6135" max="6136" width="11.5" style="113"/>
    <col min="6137" max="6137" width="12.83203125" style="113" customWidth="1"/>
    <col min="6138" max="6138" width="11.5" style="113" customWidth="1"/>
    <col min="6139" max="6139" width="14.5" style="113" customWidth="1"/>
    <col min="6140" max="6382" width="11.5" style="113"/>
    <col min="6383" max="6383" width="14.5" style="113" customWidth="1"/>
    <col min="6384" max="6384" width="38" style="113" customWidth="1"/>
    <col min="6385" max="6385" width="31.5" style="113" customWidth="1"/>
    <col min="6386" max="6386" width="21.5" style="113" customWidth="1"/>
    <col min="6387" max="6387" width="19" style="113" customWidth="1"/>
    <col min="6388" max="6388" width="14" style="113" customWidth="1"/>
    <col min="6389" max="6389" width="19.1640625" style="113" customWidth="1"/>
    <col min="6390" max="6390" width="15.83203125" style="113" customWidth="1"/>
    <col min="6391" max="6392" width="11.5" style="113"/>
    <col min="6393" max="6393" width="12.83203125" style="113" customWidth="1"/>
    <col min="6394" max="6394" width="11.5" style="113" customWidth="1"/>
    <col min="6395" max="6395" width="14.5" style="113" customWidth="1"/>
    <col min="6396" max="6638" width="11.5" style="113"/>
    <col min="6639" max="6639" width="14.5" style="113" customWidth="1"/>
    <col min="6640" max="6640" width="38" style="113" customWidth="1"/>
    <col min="6641" max="6641" width="31.5" style="113" customWidth="1"/>
    <col min="6642" max="6642" width="21.5" style="113" customWidth="1"/>
    <col min="6643" max="6643" width="19" style="113" customWidth="1"/>
    <col min="6644" max="6644" width="14" style="113" customWidth="1"/>
    <col min="6645" max="6645" width="19.1640625" style="113" customWidth="1"/>
    <col min="6646" max="6646" width="15.83203125" style="113" customWidth="1"/>
    <col min="6647" max="6648" width="11.5" style="113"/>
    <col min="6649" max="6649" width="12.83203125" style="113" customWidth="1"/>
    <col min="6650" max="6650" width="11.5" style="113" customWidth="1"/>
    <col min="6651" max="6651" width="14.5" style="113" customWidth="1"/>
    <col min="6652" max="6894" width="11.5" style="113"/>
    <col min="6895" max="6895" width="14.5" style="113" customWidth="1"/>
    <col min="6896" max="6896" width="38" style="113" customWidth="1"/>
    <col min="6897" max="6897" width="31.5" style="113" customWidth="1"/>
    <col min="6898" max="6898" width="21.5" style="113" customWidth="1"/>
    <col min="6899" max="6899" width="19" style="113" customWidth="1"/>
    <col min="6900" max="6900" width="14" style="113" customWidth="1"/>
    <col min="6901" max="6901" width="19.1640625" style="113" customWidth="1"/>
    <col min="6902" max="6902" width="15.83203125" style="113" customWidth="1"/>
    <col min="6903" max="6904" width="11.5" style="113"/>
    <col min="6905" max="6905" width="12.83203125" style="113" customWidth="1"/>
    <col min="6906" max="6906" width="11.5" style="113" customWidth="1"/>
    <col min="6907" max="6907" width="14.5" style="113" customWidth="1"/>
    <col min="6908" max="7150" width="11.5" style="113"/>
    <col min="7151" max="7151" width="14.5" style="113" customWidth="1"/>
    <col min="7152" max="7152" width="38" style="113" customWidth="1"/>
    <col min="7153" max="7153" width="31.5" style="113" customWidth="1"/>
    <col min="7154" max="7154" width="21.5" style="113" customWidth="1"/>
    <col min="7155" max="7155" width="19" style="113" customWidth="1"/>
    <col min="7156" max="7156" width="14" style="113" customWidth="1"/>
    <col min="7157" max="7157" width="19.1640625" style="113" customWidth="1"/>
    <col min="7158" max="7158" width="15.83203125" style="113" customWidth="1"/>
    <col min="7159" max="7160" width="11.5" style="113"/>
    <col min="7161" max="7161" width="12.83203125" style="113" customWidth="1"/>
    <col min="7162" max="7162" width="11.5" style="113" customWidth="1"/>
    <col min="7163" max="7163" width="14.5" style="113" customWidth="1"/>
    <col min="7164" max="7406" width="11.5" style="113"/>
    <col min="7407" max="7407" width="14.5" style="113" customWidth="1"/>
    <col min="7408" max="7408" width="38" style="113" customWidth="1"/>
    <col min="7409" max="7409" width="31.5" style="113" customWidth="1"/>
    <col min="7410" max="7410" width="21.5" style="113" customWidth="1"/>
    <col min="7411" max="7411" width="19" style="113" customWidth="1"/>
    <col min="7412" max="7412" width="14" style="113" customWidth="1"/>
    <col min="7413" max="7413" width="19.1640625" style="113" customWidth="1"/>
    <col min="7414" max="7414" width="15.83203125" style="113" customWidth="1"/>
    <col min="7415" max="7416" width="11.5" style="113"/>
    <col min="7417" max="7417" width="12.83203125" style="113" customWidth="1"/>
    <col min="7418" max="7418" width="11.5" style="113" customWidth="1"/>
    <col min="7419" max="7419" width="14.5" style="113" customWidth="1"/>
    <col min="7420" max="7662" width="11.5" style="113"/>
    <col min="7663" max="7663" width="14.5" style="113" customWidth="1"/>
    <col min="7664" max="7664" width="38" style="113" customWidth="1"/>
    <col min="7665" max="7665" width="31.5" style="113" customWidth="1"/>
    <col min="7666" max="7666" width="21.5" style="113" customWidth="1"/>
    <col min="7667" max="7667" width="19" style="113" customWidth="1"/>
    <col min="7668" max="7668" width="14" style="113" customWidth="1"/>
    <col min="7669" max="7669" width="19.1640625" style="113" customWidth="1"/>
    <col min="7670" max="7670" width="15.83203125" style="113" customWidth="1"/>
    <col min="7671" max="7672" width="11.5" style="113"/>
    <col min="7673" max="7673" width="12.83203125" style="113" customWidth="1"/>
    <col min="7674" max="7674" width="11.5" style="113" customWidth="1"/>
    <col min="7675" max="7675" width="14.5" style="113" customWidth="1"/>
    <col min="7676" max="7918" width="11.5" style="113"/>
    <col min="7919" max="7919" width="14.5" style="113" customWidth="1"/>
    <col min="7920" max="7920" width="38" style="113" customWidth="1"/>
    <col min="7921" max="7921" width="31.5" style="113" customWidth="1"/>
    <col min="7922" max="7922" width="21.5" style="113" customWidth="1"/>
    <col min="7923" max="7923" width="19" style="113" customWidth="1"/>
    <col min="7924" max="7924" width="14" style="113" customWidth="1"/>
    <col min="7925" max="7925" width="19.1640625" style="113" customWidth="1"/>
    <col min="7926" max="7926" width="15.83203125" style="113" customWidth="1"/>
    <col min="7927" max="7928" width="11.5" style="113"/>
    <col min="7929" max="7929" width="12.83203125" style="113" customWidth="1"/>
    <col min="7930" max="7930" width="11.5" style="113" customWidth="1"/>
    <col min="7931" max="7931" width="14.5" style="113" customWidth="1"/>
    <col min="7932" max="8174" width="11.5" style="113"/>
    <col min="8175" max="8175" width="14.5" style="113" customWidth="1"/>
    <col min="8176" max="8176" width="38" style="113" customWidth="1"/>
    <col min="8177" max="8177" width="31.5" style="113" customWidth="1"/>
    <col min="8178" max="8178" width="21.5" style="113" customWidth="1"/>
    <col min="8179" max="8179" width="19" style="113" customWidth="1"/>
    <col min="8180" max="8180" width="14" style="113" customWidth="1"/>
    <col min="8181" max="8181" width="19.1640625" style="113" customWidth="1"/>
    <col min="8182" max="8182" width="15.83203125" style="113" customWidth="1"/>
    <col min="8183" max="8184" width="11.5" style="113"/>
    <col min="8185" max="8185" width="12.83203125" style="113" customWidth="1"/>
    <col min="8186" max="8186" width="11.5" style="113" customWidth="1"/>
    <col min="8187" max="8187" width="14.5" style="113" customWidth="1"/>
    <col min="8188" max="8430" width="11.5" style="113"/>
    <col min="8431" max="8431" width="14.5" style="113" customWidth="1"/>
    <col min="8432" max="8432" width="38" style="113" customWidth="1"/>
    <col min="8433" max="8433" width="31.5" style="113" customWidth="1"/>
    <col min="8434" max="8434" width="21.5" style="113" customWidth="1"/>
    <col min="8435" max="8435" width="19" style="113" customWidth="1"/>
    <col min="8436" max="8436" width="14" style="113" customWidth="1"/>
    <col min="8437" max="8437" width="19.1640625" style="113" customWidth="1"/>
    <col min="8438" max="8438" width="15.83203125" style="113" customWidth="1"/>
    <col min="8439" max="8440" width="11.5" style="113"/>
    <col min="8441" max="8441" width="12.83203125" style="113" customWidth="1"/>
    <col min="8442" max="8442" width="11.5" style="113" customWidth="1"/>
    <col min="8443" max="8443" width="14.5" style="113" customWidth="1"/>
    <col min="8444" max="8686" width="11.5" style="113"/>
    <col min="8687" max="8687" width="14.5" style="113" customWidth="1"/>
    <col min="8688" max="8688" width="38" style="113" customWidth="1"/>
    <col min="8689" max="8689" width="31.5" style="113" customWidth="1"/>
    <col min="8690" max="8690" width="21.5" style="113" customWidth="1"/>
    <col min="8691" max="8691" width="19" style="113" customWidth="1"/>
    <col min="8692" max="8692" width="14" style="113" customWidth="1"/>
    <col min="8693" max="8693" width="19.1640625" style="113" customWidth="1"/>
    <col min="8694" max="8694" width="15.83203125" style="113" customWidth="1"/>
    <col min="8695" max="8696" width="11.5" style="113"/>
    <col min="8697" max="8697" width="12.83203125" style="113" customWidth="1"/>
    <col min="8698" max="8698" width="11.5" style="113" customWidth="1"/>
    <col min="8699" max="8699" width="14.5" style="113" customWidth="1"/>
    <col min="8700" max="8942" width="11.5" style="113"/>
    <col min="8943" max="8943" width="14.5" style="113" customWidth="1"/>
    <col min="8944" max="8944" width="38" style="113" customWidth="1"/>
    <col min="8945" max="8945" width="31.5" style="113" customWidth="1"/>
    <col min="8946" max="8946" width="21.5" style="113" customWidth="1"/>
    <col min="8947" max="8947" width="19" style="113" customWidth="1"/>
    <col min="8948" max="8948" width="14" style="113" customWidth="1"/>
    <col min="8949" max="8949" width="19.1640625" style="113" customWidth="1"/>
    <col min="8950" max="8950" width="15.83203125" style="113" customWidth="1"/>
    <col min="8951" max="8952" width="11.5" style="113"/>
    <col min="8953" max="8953" width="12.83203125" style="113" customWidth="1"/>
    <col min="8954" max="8954" width="11.5" style="113" customWidth="1"/>
    <col min="8955" max="8955" width="14.5" style="113" customWidth="1"/>
    <col min="8956" max="9198" width="11.5" style="113"/>
    <col min="9199" max="9199" width="14.5" style="113" customWidth="1"/>
    <col min="9200" max="9200" width="38" style="113" customWidth="1"/>
    <col min="9201" max="9201" width="31.5" style="113" customWidth="1"/>
    <col min="9202" max="9202" width="21.5" style="113" customWidth="1"/>
    <col min="9203" max="9203" width="19" style="113" customWidth="1"/>
    <col min="9204" max="9204" width="14" style="113" customWidth="1"/>
    <col min="9205" max="9205" width="19.1640625" style="113" customWidth="1"/>
    <col min="9206" max="9206" width="15.83203125" style="113" customWidth="1"/>
    <col min="9207" max="9208" width="11.5" style="113"/>
    <col min="9209" max="9209" width="12.83203125" style="113" customWidth="1"/>
    <col min="9210" max="9210" width="11.5" style="113" customWidth="1"/>
    <col min="9211" max="9211" width="14.5" style="113" customWidth="1"/>
    <col min="9212" max="9454" width="11.5" style="113"/>
    <col min="9455" max="9455" width="14.5" style="113" customWidth="1"/>
    <col min="9456" max="9456" width="38" style="113" customWidth="1"/>
    <col min="9457" max="9457" width="31.5" style="113" customWidth="1"/>
    <col min="9458" max="9458" width="21.5" style="113" customWidth="1"/>
    <col min="9459" max="9459" width="19" style="113" customWidth="1"/>
    <col min="9460" max="9460" width="14" style="113" customWidth="1"/>
    <col min="9461" max="9461" width="19.1640625" style="113" customWidth="1"/>
    <col min="9462" max="9462" width="15.83203125" style="113" customWidth="1"/>
    <col min="9463" max="9464" width="11.5" style="113"/>
    <col min="9465" max="9465" width="12.83203125" style="113" customWidth="1"/>
    <col min="9466" max="9466" width="11.5" style="113" customWidth="1"/>
    <col min="9467" max="9467" width="14.5" style="113" customWidth="1"/>
    <col min="9468" max="9710" width="11.5" style="113"/>
    <col min="9711" max="9711" width="14.5" style="113" customWidth="1"/>
    <col min="9712" max="9712" width="38" style="113" customWidth="1"/>
    <col min="9713" max="9713" width="31.5" style="113" customWidth="1"/>
    <col min="9714" max="9714" width="21.5" style="113" customWidth="1"/>
    <col min="9715" max="9715" width="19" style="113" customWidth="1"/>
    <col min="9716" max="9716" width="14" style="113" customWidth="1"/>
    <col min="9717" max="9717" width="19.1640625" style="113" customWidth="1"/>
    <col min="9718" max="9718" width="15.83203125" style="113" customWidth="1"/>
    <col min="9719" max="9720" width="11.5" style="113"/>
    <col min="9721" max="9721" width="12.83203125" style="113" customWidth="1"/>
    <col min="9722" max="9722" width="11.5" style="113" customWidth="1"/>
    <col min="9723" max="9723" width="14.5" style="113" customWidth="1"/>
    <col min="9724" max="9966" width="11.5" style="113"/>
    <col min="9967" max="9967" width="14.5" style="113" customWidth="1"/>
    <col min="9968" max="9968" width="38" style="113" customWidth="1"/>
    <col min="9969" max="9969" width="31.5" style="113" customWidth="1"/>
    <col min="9970" max="9970" width="21.5" style="113" customWidth="1"/>
    <col min="9971" max="9971" width="19" style="113" customWidth="1"/>
    <col min="9972" max="9972" width="14" style="113" customWidth="1"/>
    <col min="9973" max="9973" width="19.1640625" style="113" customWidth="1"/>
    <col min="9974" max="9974" width="15.83203125" style="113" customWidth="1"/>
    <col min="9975" max="9976" width="11.5" style="113"/>
    <col min="9977" max="9977" width="12.83203125" style="113" customWidth="1"/>
    <col min="9978" max="9978" width="11.5" style="113" customWidth="1"/>
    <col min="9979" max="9979" width="14.5" style="113" customWidth="1"/>
    <col min="9980" max="10222" width="11.5" style="113"/>
    <col min="10223" max="10223" width="14.5" style="113" customWidth="1"/>
    <col min="10224" max="10224" width="38" style="113" customWidth="1"/>
    <col min="10225" max="10225" width="31.5" style="113" customWidth="1"/>
    <col min="10226" max="10226" width="21.5" style="113" customWidth="1"/>
    <col min="10227" max="10227" width="19" style="113" customWidth="1"/>
    <col min="10228" max="10228" width="14" style="113" customWidth="1"/>
    <col min="10229" max="10229" width="19.1640625" style="113" customWidth="1"/>
    <col min="10230" max="10230" width="15.83203125" style="113" customWidth="1"/>
    <col min="10231" max="10232" width="11.5" style="113"/>
    <col min="10233" max="10233" width="12.83203125" style="113" customWidth="1"/>
    <col min="10234" max="10234" width="11.5" style="113" customWidth="1"/>
    <col min="10235" max="10235" width="14.5" style="113" customWidth="1"/>
    <col min="10236" max="10478" width="11.5" style="113"/>
    <col min="10479" max="10479" width="14.5" style="113" customWidth="1"/>
    <col min="10480" max="10480" width="38" style="113" customWidth="1"/>
    <col min="10481" max="10481" width="31.5" style="113" customWidth="1"/>
    <col min="10482" max="10482" width="21.5" style="113" customWidth="1"/>
    <col min="10483" max="10483" width="19" style="113" customWidth="1"/>
    <col min="10484" max="10484" width="14" style="113" customWidth="1"/>
    <col min="10485" max="10485" width="19.1640625" style="113" customWidth="1"/>
    <col min="10486" max="10486" width="15.83203125" style="113" customWidth="1"/>
    <col min="10487" max="10488" width="11.5" style="113"/>
    <col min="10489" max="10489" width="12.83203125" style="113" customWidth="1"/>
    <col min="10490" max="10490" width="11.5" style="113" customWidth="1"/>
    <col min="10491" max="10491" width="14.5" style="113" customWidth="1"/>
    <col min="10492" max="10734" width="11.5" style="113"/>
    <col min="10735" max="10735" width="14.5" style="113" customWidth="1"/>
    <col min="10736" max="10736" width="38" style="113" customWidth="1"/>
    <col min="10737" max="10737" width="31.5" style="113" customWidth="1"/>
    <col min="10738" max="10738" width="21.5" style="113" customWidth="1"/>
    <col min="10739" max="10739" width="19" style="113" customWidth="1"/>
    <col min="10740" max="10740" width="14" style="113" customWidth="1"/>
    <col min="10741" max="10741" width="19.1640625" style="113" customWidth="1"/>
    <col min="10742" max="10742" width="15.83203125" style="113" customWidth="1"/>
    <col min="10743" max="10744" width="11.5" style="113"/>
    <col min="10745" max="10745" width="12.83203125" style="113" customWidth="1"/>
    <col min="10746" max="10746" width="11.5" style="113" customWidth="1"/>
    <col min="10747" max="10747" width="14.5" style="113" customWidth="1"/>
    <col min="10748" max="10990" width="11.5" style="113"/>
    <col min="10991" max="10991" width="14.5" style="113" customWidth="1"/>
    <col min="10992" max="10992" width="38" style="113" customWidth="1"/>
    <col min="10993" max="10993" width="31.5" style="113" customWidth="1"/>
    <col min="10994" max="10994" width="21.5" style="113" customWidth="1"/>
    <col min="10995" max="10995" width="19" style="113" customWidth="1"/>
    <col min="10996" max="10996" width="14" style="113" customWidth="1"/>
    <col min="10997" max="10997" width="19.1640625" style="113" customWidth="1"/>
    <col min="10998" max="10998" width="15.83203125" style="113" customWidth="1"/>
    <col min="10999" max="11000" width="11.5" style="113"/>
    <col min="11001" max="11001" width="12.83203125" style="113" customWidth="1"/>
    <col min="11002" max="11002" width="11.5" style="113" customWidth="1"/>
    <col min="11003" max="11003" width="14.5" style="113" customWidth="1"/>
    <col min="11004" max="11246" width="11.5" style="113"/>
    <col min="11247" max="11247" width="14.5" style="113" customWidth="1"/>
    <col min="11248" max="11248" width="38" style="113" customWidth="1"/>
    <col min="11249" max="11249" width="31.5" style="113" customWidth="1"/>
    <col min="11250" max="11250" width="21.5" style="113" customWidth="1"/>
    <col min="11251" max="11251" width="19" style="113" customWidth="1"/>
    <col min="11252" max="11252" width="14" style="113" customWidth="1"/>
    <col min="11253" max="11253" width="19.1640625" style="113" customWidth="1"/>
    <col min="11254" max="11254" width="15.83203125" style="113" customWidth="1"/>
    <col min="11255" max="11256" width="11.5" style="113"/>
    <col min="11257" max="11257" width="12.83203125" style="113" customWidth="1"/>
    <col min="11258" max="11258" width="11.5" style="113" customWidth="1"/>
    <col min="11259" max="11259" width="14.5" style="113" customWidth="1"/>
    <col min="11260" max="11502" width="11.5" style="113"/>
    <col min="11503" max="11503" width="14.5" style="113" customWidth="1"/>
    <col min="11504" max="11504" width="38" style="113" customWidth="1"/>
    <col min="11505" max="11505" width="31.5" style="113" customWidth="1"/>
    <col min="11506" max="11506" width="21.5" style="113" customWidth="1"/>
    <col min="11507" max="11507" width="19" style="113" customWidth="1"/>
    <col min="11508" max="11508" width="14" style="113" customWidth="1"/>
    <col min="11509" max="11509" width="19.1640625" style="113" customWidth="1"/>
    <col min="11510" max="11510" width="15.83203125" style="113" customWidth="1"/>
    <col min="11511" max="11512" width="11.5" style="113"/>
    <col min="11513" max="11513" width="12.83203125" style="113" customWidth="1"/>
    <col min="11514" max="11514" width="11.5" style="113" customWidth="1"/>
    <col min="11515" max="11515" width="14.5" style="113" customWidth="1"/>
    <col min="11516" max="11758" width="11.5" style="113"/>
    <col min="11759" max="11759" width="14.5" style="113" customWidth="1"/>
    <col min="11760" max="11760" width="38" style="113" customWidth="1"/>
    <col min="11761" max="11761" width="31.5" style="113" customWidth="1"/>
    <col min="11762" max="11762" width="21.5" style="113" customWidth="1"/>
    <col min="11763" max="11763" width="19" style="113" customWidth="1"/>
    <col min="11764" max="11764" width="14" style="113" customWidth="1"/>
    <col min="11765" max="11765" width="19.1640625" style="113" customWidth="1"/>
    <col min="11766" max="11766" width="15.83203125" style="113" customWidth="1"/>
    <col min="11767" max="11768" width="11.5" style="113"/>
    <col min="11769" max="11769" width="12.83203125" style="113" customWidth="1"/>
    <col min="11770" max="11770" width="11.5" style="113" customWidth="1"/>
    <col min="11771" max="11771" width="14.5" style="113" customWidth="1"/>
    <col min="11772" max="12014" width="11.5" style="113"/>
    <col min="12015" max="12015" width="14.5" style="113" customWidth="1"/>
    <col min="12016" max="12016" width="38" style="113" customWidth="1"/>
    <col min="12017" max="12017" width="31.5" style="113" customWidth="1"/>
    <col min="12018" max="12018" width="21.5" style="113" customWidth="1"/>
    <col min="12019" max="12019" width="19" style="113" customWidth="1"/>
    <col min="12020" max="12020" width="14" style="113" customWidth="1"/>
    <col min="12021" max="12021" width="19.1640625" style="113" customWidth="1"/>
    <col min="12022" max="12022" width="15.83203125" style="113" customWidth="1"/>
    <col min="12023" max="12024" width="11.5" style="113"/>
    <col min="12025" max="12025" width="12.83203125" style="113" customWidth="1"/>
    <col min="12026" max="12026" width="11.5" style="113" customWidth="1"/>
    <col min="12027" max="12027" width="14.5" style="113" customWidth="1"/>
    <col min="12028" max="12270" width="11.5" style="113"/>
    <col min="12271" max="12271" width="14.5" style="113" customWidth="1"/>
    <col min="12272" max="12272" width="38" style="113" customWidth="1"/>
    <col min="12273" max="12273" width="31.5" style="113" customWidth="1"/>
    <col min="12274" max="12274" width="21.5" style="113" customWidth="1"/>
    <col min="12275" max="12275" width="19" style="113" customWidth="1"/>
    <col min="12276" max="12276" width="14" style="113" customWidth="1"/>
    <col min="12277" max="12277" width="19.1640625" style="113" customWidth="1"/>
    <col min="12278" max="12278" width="15.83203125" style="113" customWidth="1"/>
    <col min="12279" max="12280" width="11.5" style="113"/>
    <col min="12281" max="12281" width="12.83203125" style="113" customWidth="1"/>
    <col min="12282" max="12282" width="11.5" style="113" customWidth="1"/>
    <col min="12283" max="12283" width="14.5" style="113" customWidth="1"/>
    <col min="12284" max="12526" width="11.5" style="113"/>
    <col min="12527" max="12527" width="14.5" style="113" customWidth="1"/>
    <col min="12528" max="12528" width="38" style="113" customWidth="1"/>
    <col min="12529" max="12529" width="31.5" style="113" customWidth="1"/>
    <col min="12530" max="12530" width="21.5" style="113" customWidth="1"/>
    <col min="12531" max="12531" width="19" style="113" customWidth="1"/>
    <col min="12532" max="12532" width="14" style="113" customWidth="1"/>
    <col min="12533" max="12533" width="19.1640625" style="113" customWidth="1"/>
    <col min="12534" max="12534" width="15.83203125" style="113" customWidth="1"/>
    <col min="12535" max="12536" width="11.5" style="113"/>
    <col min="12537" max="12537" width="12.83203125" style="113" customWidth="1"/>
    <col min="12538" max="12538" width="11.5" style="113" customWidth="1"/>
    <col min="12539" max="12539" width="14.5" style="113" customWidth="1"/>
    <col min="12540" max="12782" width="11.5" style="113"/>
    <col min="12783" max="12783" width="14.5" style="113" customWidth="1"/>
    <col min="12784" max="12784" width="38" style="113" customWidth="1"/>
    <col min="12785" max="12785" width="31.5" style="113" customWidth="1"/>
    <col min="12786" max="12786" width="21.5" style="113" customWidth="1"/>
    <col min="12787" max="12787" width="19" style="113" customWidth="1"/>
    <col min="12788" max="12788" width="14" style="113" customWidth="1"/>
    <col min="12789" max="12789" width="19.1640625" style="113" customWidth="1"/>
    <col min="12790" max="12790" width="15.83203125" style="113" customWidth="1"/>
    <col min="12791" max="12792" width="11.5" style="113"/>
    <col min="12793" max="12793" width="12.83203125" style="113" customWidth="1"/>
    <col min="12794" max="12794" width="11.5" style="113" customWidth="1"/>
    <col min="12795" max="12795" width="14.5" style="113" customWidth="1"/>
    <col min="12796" max="13038" width="11.5" style="113"/>
    <col min="13039" max="13039" width="14.5" style="113" customWidth="1"/>
    <col min="13040" max="13040" width="38" style="113" customWidth="1"/>
    <col min="13041" max="13041" width="31.5" style="113" customWidth="1"/>
    <col min="13042" max="13042" width="21.5" style="113" customWidth="1"/>
    <col min="13043" max="13043" width="19" style="113" customWidth="1"/>
    <col min="13044" max="13044" width="14" style="113" customWidth="1"/>
    <col min="13045" max="13045" width="19.1640625" style="113" customWidth="1"/>
    <col min="13046" max="13046" width="15.83203125" style="113" customWidth="1"/>
    <col min="13047" max="13048" width="11.5" style="113"/>
    <col min="13049" max="13049" width="12.83203125" style="113" customWidth="1"/>
    <col min="13050" max="13050" width="11.5" style="113" customWidth="1"/>
    <col min="13051" max="13051" width="14.5" style="113" customWidth="1"/>
    <col min="13052" max="13294" width="11.5" style="113"/>
    <col min="13295" max="13295" width="14.5" style="113" customWidth="1"/>
    <col min="13296" max="13296" width="38" style="113" customWidth="1"/>
    <col min="13297" max="13297" width="31.5" style="113" customWidth="1"/>
    <col min="13298" max="13298" width="21.5" style="113" customWidth="1"/>
    <col min="13299" max="13299" width="19" style="113" customWidth="1"/>
    <col min="13300" max="13300" width="14" style="113" customWidth="1"/>
    <col min="13301" max="13301" width="19.1640625" style="113" customWidth="1"/>
    <col min="13302" max="13302" width="15.83203125" style="113" customWidth="1"/>
    <col min="13303" max="13304" width="11.5" style="113"/>
    <col min="13305" max="13305" width="12.83203125" style="113" customWidth="1"/>
    <col min="13306" max="13306" width="11.5" style="113" customWidth="1"/>
    <col min="13307" max="13307" width="14.5" style="113" customWidth="1"/>
    <col min="13308" max="13550" width="11.5" style="113"/>
    <col min="13551" max="13551" width="14.5" style="113" customWidth="1"/>
    <col min="13552" max="13552" width="38" style="113" customWidth="1"/>
    <col min="13553" max="13553" width="31.5" style="113" customWidth="1"/>
    <col min="13554" max="13554" width="21.5" style="113" customWidth="1"/>
    <col min="13555" max="13555" width="19" style="113" customWidth="1"/>
    <col min="13556" max="13556" width="14" style="113" customWidth="1"/>
    <col min="13557" max="13557" width="19.1640625" style="113" customWidth="1"/>
    <col min="13558" max="13558" width="15.83203125" style="113" customWidth="1"/>
    <col min="13559" max="13560" width="11.5" style="113"/>
    <col min="13561" max="13561" width="12.83203125" style="113" customWidth="1"/>
    <col min="13562" max="13562" width="11.5" style="113" customWidth="1"/>
    <col min="13563" max="13563" width="14.5" style="113" customWidth="1"/>
    <col min="13564" max="13806" width="11.5" style="113"/>
    <col min="13807" max="13807" width="14.5" style="113" customWidth="1"/>
    <col min="13808" max="13808" width="38" style="113" customWidth="1"/>
    <col min="13809" max="13809" width="31.5" style="113" customWidth="1"/>
    <col min="13810" max="13810" width="21.5" style="113" customWidth="1"/>
    <col min="13811" max="13811" width="19" style="113" customWidth="1"/>
    <col min="13812" max="13812" width="14" style="113" customWidth="1"/>
    <col min="13813" max="13813" width="19.1640625" style="113" customWidth="1"/>
    <col min="13814" max="13814" width="15.83203125" style="113" customWidth="1"/>
    <col min="13815" max="13816" width="11.5" style="113"/>
    <col min="13817" max="13817" width="12.83203125" style="113" customWidth="1"/>
    <col min="13818" max="13818" width="11.5" style="113" customWidth="1"/>
    <col min="13819" max="13819" width="14.5" style="113" customWidth="1"/>
    <col min="13820" max="14062" width="11.5" style="113"/>
    <col min="14063" max="14063" width="14.5" style="113" customWidth="1"/>
    <col min="14064" max="14064" width="38" style="113" customWidth="1"/>
    <col min="14065" max="14065" width="31.5" style="113" customWidth="1"/>
    <col min="14066" max="14066" width="21.5" style="113" customWidth="1"/>
    <col min="14067" max="14067" width="19" style="113" customWidth="1"/>
    <col min="14068" max="14068" width="14" style="113" customWidth="1"/>
    <col min="14069" max="14069" width="19.1640625" style="113" customWidth="1"/>
    <col min="14070" max="14070" width="15.83203125" style="113" customWidth="1"/>
    <col min="14071" max="14072" width="11.5" style="113"/>
    <col min="14073" max="14073" width="12.83203125" style="113" customWidth="1"/>
    <col min="14074" max="14074" width="11.5" style="113" customWidth="1"/>
    <col min="14075" max="14075" width="14.5" style="113" customWidth="1"/>
    <col min="14076" max="14318" width="11.5" style="113"/>
    <col min="14319" max="14319" width="14.5" style="113" customWidth="1"/>
    <col min="14320" max="14320" width="38" style="113" customWidth="1"/>
    <col min="14321" max="14321" width="31.5" style="113" customWidth="1"/>
    <col min="14322" max="14322" width="21.5" style="113" customWidth="1"/>
    <col min="14323" max="14323" width="19" style="113" customWidth="1"/>
    <col min="14324" max="14324" width="14" style="113" customWidth="1"/>
    <col min="14325" max="14325" width="19.1640625" style="113" customWidth="1"/>
    <col min="14326" max="14326" width="15.83203125" style="113" customWidth="1"/>
    <col min="14327" max="14328" width="11.5" style="113"/>
    <col min="14329" max="14329" width="12.83203125" style="113" customWidth="1"/>
    <col min="14330" max="14330" width="11.5" style="113" customWidth="1"/>
    <col min="14331" max="14331" width="14.5" style="113" customWidth="1"/>
    <col min="14332" max="14574" width="11.5" style="113"/>
    <col min="14575" max="14575" width="14.5" style="113" customWidth="1"/>
    <col min="14576" max="14576" width="38" style="113" customWidth="1"/>
    <col min="14577" max="14577" width="31.5" style="113" customWidth="1"/>
    <col min="14578" max="14578" width="21.5" style="113" customWidth="1"/>
    <col min="14579" max="14579" width="19" style="113" customWidth="1"/>
    <col min="14580" max="14580" width="14" style="113" customWidth="1"/>
    <col min="14581" max="14581" width="19.1640625" style="113" customWidth="1"/>
    <col min="14582" max="14582" width="15.83203125" style="113" customWidth="1"/>
    <col min="14583" max="14584" width="11.5" style="113"/>
    <col min="14585" max="14585" width="12.83203125" style="113" customWidth="1"/>
    <col min="14586" max="14586" width="11.5" style="113" customWidth="1"/>
    <col min="14587" max="14587" width="14.5" style="113" customWidth="1"/>
    <col min="14588" max="14830" width="11.5" style="113"/>
    <col min="14831" max="14831" width="14.5" style="113" customWidth="1"/>
    <col min="14832" max="14832" width="38" style="113" customWidth="1"/>
    <col min="14833" max="14833" width="31.5" style="113" customWidth="1"/>
    <col min="14834" max="14834" width="21.5" style="113" customWidth="1"/>
    <col min="14835" max="14835" width="19" style="113" customWidth="1"/>
    <col min="14836" max="14836" width="14" style="113" customWidth="1"/>
    <col min="14837" max="14837" width="19.1640625" style="113" customWidth="1"/>
    <col min="14838" max="14838" width="15.83203125" style="113" customWidth="1"/>
    <col min="14839" max="14840" width="11.5" style="113"/>
    <col min="14841" max="14841" width="12.83203125" style="113" customWidth="1"/>
    <col min="14842" max="14842" width="11.5" style="113" customWidth="1"/>
    <col min="14843" max="14843" width="14.5" style="113" customWidth="1"/>
    <col min="14844" max="15086" width="11.5" style="113"/>
    <col min="15087" max="15087" width="14.5" style="113" customWidth="1"/>
    <col min="15088" max="15088" width="38" style="113" customWidth="1"/>
    <col min="15089" max="15089" width="31.5" style="113" customWidth="1"/>
    <col min="15090" max="15090" width="21.5" style="113" customWidth="1"/>
    <col min="15091" max="15091" width="19" style="113" customWidth="1"/>
    <col min="15092" max="15092" width="14" style="113" customWidth="1"/>
    <col min="15093" max="15093" width="19.1640625" style="113" customWidth="1"/>
    <col min="15094" max="15094" width="15.83203125" style="113" customWidth="1"/>
    <col min="15095" max="15096" width="11.5" style="113"/>
    <col min="15097" max="15097" width="12.83203125" style="113" customWidth="1"/>
    <col min="15098" max="15098" width="11.5" style="113" customWidth="1"/>
    <col min="15099" max="15099" width="14.5" style="113" customWidth="1"/>
    <col min="15100" max="15342" width="11.5" style="113"/>
    <col min="15343" max="15343" width="14.5" style="113" customWidth="1"/>
    <col min="15344" max="15344" width="38" style="113" customWidth="1"/>
    <col min="15345" max="15345" width="31.5" style="113" customWidth="1"/>
    <col min="15346" max="15346" width="21.5" style="113" customWidth="1"/>
    <col min="15347" max="15347" width="19" style="113" customWidth="1"/>
    <col min="15348" max="15348" width="14" style="113" customWidth="1"/>
    <col min="15349" max="15349" width="19.1640625" style="113" customWidth="1"/>
    <col min="15350" max="15350" width="15.83203125" style="113" customWidth="1"/>
    <col min="15351" max="15352" width="11.5" style="113"/>
    <col min="15353" max="15353" width="12.83203125" style="113" customWidth="1"/>
    <col min="15354" max="15354" width="11.5" style="113" customWidth="1"/>
    <col min="15355" max="15355" width="14.5" style="113" customWidth="1"/>
    <col min="15356" max="15598" width="11.5" style="113"/>
    <col min="15599" max="15599" width="14.5" style="113" customWidth="1"/>
    <col min="15600" max="15600" width="38" style="113" customWidth="1"/>
    <col min="15601" max="15601" width="31.5" style="113" customWidth="1"/>
    <col min="15602" max="15602" width="21.5" style="113" customWidth="1"/>
    <col min="15603" max="15603" width="19" style="113" customWidth="1"/>
    <col min="15604" max="15604" width="14" style="113" customWidth="1"/>
    <col min="15605" max="15605" width="19.1640625" style="113" customWidth="1"/>
    <col min="15606" max="15606" width="15.83203125" style="113" customWidth="1"/>
    <col min="15607" max="15608" width="11.5" style="113"/>
    <col min="15609" max="15609" width="12.83203125" style="113" customWidth="1"/>
    <col min="15610" max="15610" width="11.5" style="113" customWidth="1"/>
    <col min="15611" max="15611" width="14.5" style="113" customWidth="1"/>
    <col min="15612" max="15854" width="11.5" style="113"/>
    <col min="15855" max="15855" width="14.5" style="113" customWidth="1"/>
    <col min="15856" max="15856" width="38" style="113" customWidth="1"/>
    <col min="15857" max="15857" width="31.5" style="113" customWidth="1"/>
    <col min="15858" max="15858" width="21.5" style="113" customWidth="1"/>
    <col min="15859" max="15859" width="19" style="113" customWidth="1"/>
    <col min="15860" max="15860" width="14" style="113" customWidth="1"/>
    <col min="15861" max="15861" width="19.1640625" style="113" customWidth="1"/>
    <col min="15862" max="15862" width="15.83203125" style="113" customWidth="1"/>
    <col min="15863" max="15864" width="11.5" style="113"/>
    <col min="15865" max="15865" width="12.83203125" style="113" customWidth="1"/>
    <col min="15866" max="15866" width="11.5" style="113" customWidth="1"/>
    <col min="15867" max="15867" width="14.5" style="113" customWidth="1"/>
    <col min="15868" max="16110" width="11.5" style="113"/>
    <col min="16111" max="16111" width="14.5" style="113" customWidth="1"/>
    <col min="16112" max="16112" width="38" style="113" customWidth="1"/>
    <col min="16113" max="16113" width="31.5" style="113" customWidth="1"/>
    <col min="16114" max="16114" width="21.5" style="113" customWidth="1"/>
    <col min="16115" max="16115" width="19" style="113" customWidth="1"/>
    <col min="16116" max="16116" width="14" style="113" customWidth="1"/>
    <col min="16117" max="16117" width="19.1640625" style="113" customWidth="1"/>
    <col min="16118" max="16118" width="15.83203125" style="113" customWidth="1"/>
    <col min="16119" max="16120" width="11.5" style="113"/>
    <col min="16121" max="16121" width="12.83203125" style="113" customWidth="1"/>
    <col min="16122" max="16122" width="11.5" style="113" customWidth="1"/>
    <col min="16123" max="16123" width="14.5" style="113" customWidth="1"/>
    <col min="16124" max="16384" width="11.5" style="113"/>
  </cols>
  <sheetData>
    <row r="1" spans="1:14" s="109" customFormat="1" ht="76.5" customHeight="1" x14ac:dyDescent="0.2">
      <c r="A1" s="198" t="s">
        <v>155</v>
      </c>
      <c r="B1" s="199"/>
      <c r="C1" s="199"/>
      <c r="D1" s="199"/>
      <c r="E1" s="199"/>
      <c r="F1" s="199"/>
      <c r="G1" s="199"/>
      <c r="H1" s="199"/>
      <c r="I1" s="199"/>
      <c r="J1" s="200"/>
      <c r="K1" s="107"/>
      <c r="L1" s="108"/>
      <c r="M1" s="108"/>
      <c r="N1" s="108"/>
    </row>
    <row r="2" spans="1:14" s="109" customFormat="1" ht="22" customHeight="1" x14ac:dyDescent="0.2">
      <c r="A2" s="201" t="s">
        <v>126</v>
      </c>
      <c r="B2" s="201"/>
      <c r="C2" s="201"/>
      <c r="D2" s="201"/>
      <c r="E2" s="201"/>
      <c r="F2" s="201"/>
      <c r="G2" s="201"/>
      <c r="H2" s="201"/>
      <c r="I2" s="201"/>
      <c r="J2" s="201"/>
      <c r="K2" s="107"/>
      <c r="L2" s="108"/>
      <c r="M2" s="108"/>
      <c r="N2" s="108"/>
    </row>
    <row r="3" spans="1:14" s="109" customFormat="1" ht="72.75" customHeight="1" x14ac:dyDescent="0.2">
      <c r="A3" s="87" t="s">
        <v>139</v>
      </c>
      <c r="B3" s="81" t="s">
        <v>159</v>
      </c>
      <c r="C3" s="81" t="s">
        <v>158</v>
      </c>
      <c r="D3" s="81" t="s">
        <v>160</v>
      </c>
      <c r="E3" s="81" t="s">
        <v>142</v>
      </c>
      <c r="F3" s="81" t="s">
        <v>161</v>
      </c>
      <c r="G3" s="87" t="s">
        <v>140</v>
      </c>
      <c r="H3" s="87" t="s">
        <v>156</v>
      </c>
      <c r="I3" s="87" t="s">
        <v>157</v>
      </c>
      <c r="J3" s="87" t="s">
        <v>141</v>
      </c>
      <c r="K3" s="107"/>
      <c r="L3" s="108"/>
      <c r="M3" s="108"/>
      <c r="N3" s="108"/>
    </row>
    <row r="4" spans="1:14" ht="103" customHeight="1" x14ac:dyDescent="0.2">
      <c r="A4" s="143" t="s">
        <v>162</v>
      </c>
      <c r="B4" s="142">
        <v>100</v>
      </c>
      <c r="C4" s="142" t="s">
        <v>163</v>
      </c>
      <c r="D4" s="142" t="s">
        <v>164</v>
      </c>
      <c r="E4" s="132" t="s">
        <v>143</v>
      </c>
      <c r="F4" s="142" t="s">
        <v>1</v>
      </c>
      <c r="G4" s="105">
        <v>42906</v>
      </c>
      <c r="H4" s="135">
        <v>1</v>
      </c>
      <c r="I4" s="157" t="s">
        <v>347</v>
      </c>
      <c r="J4" s="203" t="s">
        <v>335</v>
      </c>
      <c r="K4" s="110"/>
      <c r="L4" s="111"/>
      <c r="M4" s="111"/>
    </row>
    <row r="5" spans="1:14" ht="189.75" customHeight="1" x14ac:dyDescent="0.2">
      <c r="A5" s="143" t="s">
        <v>165</v>
      </c>
      <c r="B5" s="142">
        <v>100</v>
      </c>
      <c r="C5" s="142" t="s">
        <v>166</v>
      </c>
      <c r="D5" s="142" t="s">
        <v>193</v>
      </c>
      <c r="E5" s="132" t="s">
        <v>167</v>
      </c>
      <c r="F5" s="142" t="s">
        <v>143</v>
      </c>
      <c r="G5" s="105">
        <v>42972</v>
      </c>
      <c r="H5" s="135">
        <v>1</v>
      </c>
      <c r="I5" s="157" t="s">
        <v>392</v>
      </c>
      <c r="J5" s="203"/>
      <c r="K5" s="114"/>
      <c r="L5" s="115"/>
      <c r="M5" s="115"/>
    </row>
    <row r="6" spans="1:14" ht="103" customHeight="1" x14ac:dyDescent="0.2">
      <c r="A6" s="143" t="s">
        <v>168</v>
      </c>
      <c r="B6" s="142">
        <v>100</v>
      </c>
      <c r="C6" s="142" t="s">
        <v>169</v>
      </c>
      <c r="D6" s="202" t="s">
        <v>170</v>
      </c>
      <c r="E6" s="132" t="s">
        <v>171</v>
      </c>
      <c r="F6" s="142" t="s">
        <v>172</v>
      </c>
      <c r="G6" s="105">
        <v>42760</v>
      </c>
      <c r="H6" s="135">
        <v>1</v>
      </c>
      <c r="I6" s="157" t="s">
        <v>336</v>
      </c>
      <c r="J6" s="203"/>
    </row>
    <row r="7" spans="1:14" ht="139" customHeight="1" x14ac:dyDescent="0.2">
      <c r="A7" s="143" t="s">
        <v>173</v>
      </c>
      <c r="B7" s="142">
        <v>100</v>
      </c>
      <c r="C7" s="142" t="s">
        <v>174</v>
      </c>
      <c r="D7" s="202"/>
      <c r="E7" s="132" t="s">
        <v>175</v>
      </c>
      <c r="F7" s="142" t="s">
        <v>171</v>
      </c>
      <c r="G7" s="105">
        <v>42766</v>
      </c>
      <c r="H7" s="135">
        <v>1</v>
      </c>
      <c r="I7" s="157" t="s">
        <v>337</v>
      </c>
      <c r="J7" s="203"/>
    </row>
    <row r="8" spans="1:14" ht="121" customHeight="1" x14ac:dyDescent="0.2">
      <c r="A8" s="143" t="s">
        <v>176</v>
      </c>
      <c r="B8" s="142">
        <v>100</v>
      </c>
      <c r="C8" s="142" t="s">
        <v>177</v>
      </c>
      <c r="D8" s="202" t="s">
        <v>170</v>
      </c>
      <c r="E8" s="132" t="s">
        <v>171</v>
      </c>
      <c r="F8" s="142" t="s">
        <v>172</v>
      </c>
      <c r="G8" s="165">
        <v>43038</v>
      </c>
      <c r="H8" s="135">
        <v>1</v>
      </c>
      <c r="I8" s="157" t="s">
        <v>393</v>
      </c>
      <c r="J8" s="195" t="s">
        <v>335</v>
      </c>
      <c r="K8" s="117"/>
    </row>
    <row r="9" spans="1:14" ht="157" customHeight="1" x14ac:dyDescent="0.2">
      <c r="A9" s="143" t="s">
        <v>178</v>
      </c>
      <c r="B9" s="142">
        <v>100</v>
      </c>
      <c r="C9" s="142" t="s">
        <v>179</v>
      </c>
      <c r="D9" s="202"/>
      <c r="E9" s="132" t="s">
        <v>175</v>
      </c>
      <c r="F9" s="142" t="s">
        <v>171</v>
      </c>
      <c r="G9" s="105">
        <v>43069</v>
      </c>
      <c r="H9" s="135">
        <v>0.5</v>
      </c>
      <c r="I9" s="189" t="s">
        <v>348</v>
      </c>
      <c r="J9" s="196"/>
      <c r="K9" s="117"/>
    </row>
    <row r="10" spans="1:14" ht="310" customHeight="1" x14ac:dyDescent="0.2">
      <c r="A10" s="143" t="s">
        <v>180</v>
      </c>
      <c r="B10" s="142">
        <v>5</v>
      </c>
      <c r="C10" s="142" t="s">
        <v>181</v>
      </c>
      <c r="D10" s="142" t="s">
        <v>148</v>
      </c>
      <c r="E10" s="132" t="s">
        <v>171</v>
      </c>
      <c r="F10" s="142" t="s">
        <v>149</v>
      </c>
      <c r="G10" s="165">
        <v>43007</v>
      </c>
      <c r="H10" s="170">
        <v>1</v>
      </c>
      <c r="I10" s="157" t="s">
        <v>394</v>
      </c>
      <c r="J10" s="197"/>
      <c r="K10" s="118"/>
    </row>
    <row r="11" spans="1:14" ht="89.25" customHeight="1" x14ac:dyDescent="0.2">
      <c r="A11" s="143" t="s">
        <v>182</v>
      </c>
      <c r="B11" s="142">
        <v>1</v>
      </c>
      <c r="C11" s="142" t="s">
        <v>181</v>
      </c>
      <c r="D11" s="142" t="s">
        <v>148</v>
      </c>
      <c r="E11" s="132" t="s">
        <v>143</v>
      </c>
      <c r="F11" s="142" t="s">
        <v>149</v>
      </c>
      <c r="G11" s="105">
        <v>43098</v>
      </c>
      <c r="H11" s="137">
        <v>0</v>
      </c>
      <c r="I11" s="190" t="s">
        <v>349</v>
      </c>
      <c r="J11" s="195" t="s">
        <v>335</v>
      </c>
    </row>
    <row r="12" spans="1:14" ht="174" customHeight="1" x14ac:dyDescent="0.2">
      <c r="A12" s="143" t="s">
        <v>183</v>
      </c>
      <c r="B12" s="142">
        <v>2</v>
      </c>
      <c r="C12" s="142" t="s">
        <v>184</v>
      </c>
      <c r="D12" s="142" t="s">
        <v>185</v>
      </c>
      <c r="E12" s="132" t="s">
        <v>186</v>
      </c>
      <c r="F12" s="142" t="s">
        <v>146</v>
      </c>
      <c r="G12" s="105">
        <v>43100</v>
      </c>
      <c r="H12" s="137">
        <v>1</v>
      </c>
      <c r="I12" s="157" t="s">
        <v>350</v>
      </c>
      <c r="J12" s="196"/>
    </row>
    <row r="13" spans="1:14" ht="142" customHeight="1" x14ac:dyDescent="0.2">
      <c r="A13" s="143" t="s">
        <v>187</v>
      </c>
      <c r="B13" s="142">
        <v>2</v>
      </c>
      <c r="C13" s="142" t="s">
        <v>188</v>
      </c>
      <c r="D13" s="142" t="s">
        <v>189</v>
      </c>
      <c r="E13" s="132" t="s">
        <v>143</v>
      </c>
      <c r="F13" s="142" t="s">
        <v>172</v>
      </c>
      <c r="G13" s="105">
        <v>43100</v>
      </c>
      <c r="H13" s="137">
        <v>1</v>
      </c>
      <c r="I13" s="190" t="s">
        <v>413</v>
      </c>
      <c r="J13" s="197"/>
      <c r="K13" s="117"/>
    </row>
    <row r="14" spans="1:14" ht="264" customHeight="1" x14ac:dyDescent="0.2">
      <c r="A14" s="143" t="s">
        <v>147</v>
      </c>
      <c r="B14" s="142">
        <v>3</v>
      </c>
      <c r="C14" s="142" t="s">
        <v>190</v>
      </c>
      <c r="D14" s="142" t="s">
        <v>191</v>
      </c>
      <c r="E14" s="142" t="s">
        <v>144</v>
      </c>
      <c r="F14" s="142" t="s">
        <v>192</v>
      </c>
      <c r="G14" s="105">
        <v>43100</v>
      </c>
      <c r="H14" s="135">
        <v>1</v>
      </c>
      <c r="I14" s="133" t="s">
        <v>351</v>
      </c>
      <c r="J14" s="133" t="s">
        <v>335</v>
      </c>
    </row>
    <row r="15" spans="1:14" x14ac:dyDescent="0.2">
      <c r="H15" s="134">
        <f>AVERAGE(H4:H14)</f>
        <v>0.86363636363636365</v>
      </c>
    </row>
    <row r="16" spans="1:14" ht="54" customHeight="1" x14ac:dyDescent="0.2">
      <c r="H16" s="134"/>
    </row>
    <row r="17" spans="11:14" ht="54" customHeight="1" x14ac:dyDescent="0.2"/>
    <row r="18" spans="11:14" ht="54" customHeight="1" x14ac:dyDescent="0.2"/>
    <row r="19" spans="11:14" ht="54" customHeight="1" x14ac:dyDescent="0.2"/>
    <row r="20" spans="11:14" ht="54" customHeight="1" x14ac:dyDescent="0.2"/>
    <row r="21" spans="11:14" ht="54" customHeight="1" x14ac:dyDescent="0.2"/>
    <row r="22" spans="11:14" ht="54" customHeight="1" x14ac:dyDescent="0.2"/>
    <row r="23" spans="11:14" ht="24" customHeight="1" x14ac:dyDescent="0.2">
      <c r="K23" s="114"/>
      <c r="L23" s="115"/>
      <c r="M23" s="115"/>
      <c r="N23" s="115"/>
    </row>
    <row r="24" spans="11:14" ht="54" customHeight="1" x14ac:dyDescent="0.2"/>
    <row r="25" spans="11:14" ht="54" customHeight="1" x14ac:dyDescent="0.2"/>
    <row r="26" spans="11:14" ht="54" customHeight="1" x14ac:dyDescent="0.2"/>
    <row r="27" spans="11:14" ht="54" customHeight="1" x14ac:dyDescent="0.2"/>
    <row r="28" spans="11:14" ht="54" customHeight="1" x14ac:dyDescent="0.2"/>
    <row r="29" spans="11:14" ht="54" customHeight="1" x14ac:dyDescent="0.2"/>
    <row r="30" spans="11:14" ht="54" customHeight="1" x14ac:dyDescent="0.2"/>
    <row r="31" spans="11:14" ht="54" customHeight="1" x14ac:dyDescent="0.2"/>
    <row r="32" spans="11:14" ht="23.25" customHeight="1" x14ac:dyDescent="0.2"/>
    <row r="33" ht="23.25" customHeight="1" x14ac:dyDescent="0.2"/>
    <row r="34" ht="23.25" customHeight="1" x14ac:dyDescent="0.2"/>
    <row r="37" ht="14" customHeight="1" x14ac:dyDescent="0.2"/>
  </sheetData>
  <sheetProtection formatCells="0" formatColumns="0" formatRows="0" insertColumns="0" insertRows="0" insertHyperlinks="0" deleteColumns="0" deleteRows="0" sort="0" autoFilter="0" pivotTables="0"/>
  <mergeCells count="7">
    <mergeCell ref="J11:J13"/>
    <mergeCell ref="A1:J1"/>
    <mergeCell ref="A2:J2"/>
    <mergeCell ref="D6:D7"/>
    <mergeCell ref="D8:D9"/>
    <mergeCell ref="J4:J7"/>
    <mergeCell ref="J8:J10"/>
  </mergeCells>
  <phoneticPr fontId="47" type="noConversion"/>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rowBreaks count="3" manualBreakCount="3">
    <brk id="9" max="9" man="1"/>
    <brk id="11" max="9" man="1"/>
    <brk id="1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SheetLayoutView="100" workbookViewId="0">
      <pane ySplit="3" topLeftCell="A4" activePane="bottomLeft" state="frozen"/>
      <selection activeCell="I5" sqref="I5"/>
      <selection pane="bottomLeft" sqref="A1:K1"/>
    </sheetView>
  </sheetViews>
  <sheetFormatPr baseColWidth="10" defaultColWidth="11.5" defaultRowHeight="14" x14ac:dyDescent="0.2"/>
  <cols>
    <col min="1" max="1" width="26.33203125" style="100" customWidth="1"/>
    <col min="2" max="2" width="19" style="100" customWidth="1"/>
    <col min="3" max="3" width="8.1640625" style="125" customWidth="1"/>
    <col min="4" max="4" width="14.5" style="125" customWidth="1"/>
    <col min="5" max="5" width="13.83203125" style="125" customWidth="1"/>
    <col min="6" max="6" width="17.33203125" style="101" customWidth="1"/>
    <col min="7" max="7" width="18.1640625" style="101" hidden="1" customWidth="1"/>
    <col min="8" max="8" width="17.6640625" style="125" customWidth="1"/>
    <col min="9" max="9" width="14.83203125" style="100" customWidth="1"/>
    <col min="10" max="10" width="43.83203125" style="102" customWidth="1"/>
    <col min="11" max="11" width="33.83203125" style="175" customWidth="1"/>
    <col min="12" max="12" width="24.83203125" style="98" customWidth="1"/>
    <col min="13" max="13" width="13.5" style="98" bestFit="1" customWidth="1"/>
    <col min="14" max="14" width="12.5" style="98" bestFit="1" customWidth="1"/>
    <col min="15" max="15" width="11.5" style="99"/>
    <col min="16" max="239" width="11.5" style="100"/>
    <col min="240" max="240" width="14.5" style="100" customWidth="1"/>
    <col min="241" max="241" width="38" style="100" customWidth="1"/>
    <col min="242" max="242" width="31.5" style="100" customWidth="1"/>
    <col min="243" max="243" width="21.5" style="100" customWidth="1"/>
    <col min="244" max="244" width="19" style="100" customWidth="1"/>
    <col min="245" max="245" width="14" style="100" customWidth="1"/>
    <col min="246" max="246" width="19.1640625" style="100" customWidth="1"/>
    <col min="247" max="247" width="15.83203125" style="100" customWidth="1"/>
    <col min="248" max="249" width="11.5" style="100"/>
    <col min="250" max="250" width="12.83203125" style="100" customWidth="1"/>
    <col min="251" max="251" width="11.5" style="100" customWidth="1"/>
    <col min="252" max="252" width="14.5" style="100" customWidth="1"/>
    <col min="253" max="495" width="11.5" style="100"/>
    <col min="496" max="496" width="14.5" style="100" customWidth="1"/>
    <col min="497" max="497" width="38" style="100" customWidth="1"/>
    <col min="498" max="498" width="31.5" style="100" customWidth="1"/>
    <col min="499" max="499" width="21.5" style="100" customWidth="1"/>
    <col min="500" max="500" width="19" style="100" customWidth="1"/>
    <col min="501" max="501" width="14" style="100" customWidth="1"/>
    <col min="502" max="502" width="19.1640625" style="100" customWidth="1"/>
    <col min="503" max="503" width="15.83203125" style="100" customWidth="1"/>
    <col min="504" max="505" width="11.5" style="100"/>
    <col min="506" max="506" width="12.83203125" style="100" customWidth="1"/>
    <col min="507" max="507" width="11.5" style="100" customWidth="1"/>
    <col min="508" max="508" width="14.5" style="100" customWidth="1"/>
    <col min="509" max="751" width="11.5" style="100"/>
    <col min="752" max="752" width="14.5" style="100" customWidth="1"/>
    <col min="753" max="753" width="38" style="100" customWidth="1"/>
    <col min="754" max="754" width="31.5" style="100" customWidth="1"/>
    <col min="755" max="755" width="21.5" style="100" customWidth="1"/>
    <col min="756" max="756" width="19" style="100" customWidth="1"/>
    <col min="757" max="757" width="14" style="100" customWidth="1"/>
    <col min="758" max="758" width="19.1640625" style="100" customWidth="1"/>
    <col min="759" max="759" width="15.83203125" style="100" customWidth="1"/>
    <col min="760" max="761" width="11.5" style="100"/>
    <col min="762" max="762" width="12.83203125" style="100" customWidth="1"/>
    <col min="763" max="763" width="11.5" style="100" customWidth="1"/>
    <col min="764" max="764" width="14.5" style="100" customWidth="1"/>
    <col min="765" max="1007" width="11.5" style="100"/>
    <col min="1008" max="1008" width="14.5" style="100" customWidth="1"/>
    <col min="1009" max="1009" width="38" style="100" customWidth="1"/>
    <col min="1010" max="1010" width="31.5" style="100" customWidth="1"/>
    <col min="1011" max="1011" width="21.5" style="100" customWidth="1"/>
    <col min="1012" max="1012" width="19" style="100" customWidth="1"/>
    <col min="1013" max="1013" width="14" style="100" customWidth="1"/>
    <col min="1014" max="1014" width="19.1640625" style="100" customWidth="1"/>
    <col min="1015" max="1015" width="15.83203125" style="100" customWidth="1"/>
    <col min="1016" max="1017" width="11.5" style="100"/>
    <col min="1018" max="1018" width="12.83203125" style="100" customWidth="1"/>
    <col min="1019" max="1019" width="11.5" style="100" customWidth="1"/>
    <col min="1020" max="1020" width="14.5" style="100" customWidth="1"/>
    <col min="1021" max="1263" width="11.5" style="100"/>
    <col min="1264" max="1264" width="14.5" style="100" customWidth="1"/>
    <col min="1265" max="1265" width="38" style="100" customWidth="1"/>
    <col min="1266" max="1266" width="31.5" style="100" customWidth="1"/>
    <col min="1267" max="1267" width="21.5" style="100" customWidth="1"/>
    <col min="1268" max="1268" width="19" style="100" customWidth="1"/>
    <col min="1269" max="1269" width="14" style="100" customWidth="1"/>
    <col min="1270" max="1270" width="19.1640625" style="100" customWidth="1"/>
    <col min="1271" max="1271" width="15.83203125" style="100" customWidth="1"/>
    <col min="1272" max="1273" width="11.5" style="100"/>
    <col min="1274" max="1274" width="12.83203125" style="100" customWidth="1"/>
    <col min="1275" max="1275" width="11.5" style="100" customWidth="1"/>
    <col min="1276" max="1276" width="14.5" style="100" customWidth="1"/>
    <col min="1277" max="1519" width="11.5" style="100"/>
    <col min="1520" max="1520" width="14.5" style="100" customWidth="1"/>
    <col min="1521" max="1521" width="38" style="100" customWidth="1"/>
    <col min="1522" max="1522" width="31.5" style="100" customWidth="1"/>
    <col min="1523" max="1523" width="21.5" style="100" customWidth="1"/>
    <col min="1524" max="1524" width="19" style="100" customWidth="1"/>
    <col min="1525" max="1525" width="14" style="100" customWidth="1"/>
    <col min="1526" max="1526" width="19.1640625" style="100" customWidth="1"/>
    <col min="1527" max="1527" width="15.83203125" style="100" customWidth="1"/>
    <col min="1528" max="1529" width="11.5" style="100"/>
    <col min="1530" max="1530" width="12.83203125" style="100" customWidth="1"/>
    <col min="1531" max="1531" width="11.5" style="100" customWidth="1"/>
    <col min="1532" max="1532" width="14.5" style="100" customWidth="1"/>
    <col min="1533" max="1775" width="11.5" style="100"/>
    <col min="1776" max="1776" width="14.5" style="100" customWidth="1"/>
    <col min="1777" max="1777" width="38" style="100" customWidth="1"/>
    <col min="1778" max="1778" width="31.5" style="100" customWidth="1"/>
    <col min="1779" max="1779" width="21.5" style="100" customWidth="1"/>
    <col min="1780" max="1780" width="19" style="100" customWidth="1"/>
    <col min="1781" max="1781" width="14" style="100" customWidth="1"/>
    <col min="1782" max="1782" width="19.1640625" style="100" customWidth="1"/>
    <col min="1783" max="1783" width="15.83203125" style="100" customWidth="1"/>
    <col min="1784" max="1785" width="11.5" style="100"/>
    <col min="1786" max="1786" width="12.83203125" style="100" customWidth="1"/>
    <col min="1787" max="1787" width="11.5" style="100" customWidth="1"/>
    <col min="1788" max="1788" width="14.5" style="100" customWidth="1"/>
    <col min="1789" max="2031" width="11.5" style="100"/>
    <col min="2032" max="2032" width="14.5" style="100" customWidth="1"/>
    <col min="2033" max="2033" width="38" style="100" customWidth="1"/>
    <col min="2034" max="2034" width="31.5" style="100" customWidth="1"/>
    <col min="2035" max="2035" width="21.5" style="100" customWidth="1"/>
    <col min="2036" max="2036" width="19" style="100" customWidth="1"/>
    <col min="2037" max="2037" width="14" style="100" customWidth="1"/>
    <col min="2038" max="2038" width="19.1640625" style="100" customWidth="1"/>
    <col min="2039" max="2039" width="15.83203125" style="100" customWidth="1"/>
    <col min="2040" max="2041" width="11.5" style="100"/>
    <col min="2042" max="2042" width="12.83203125" style="100" customWidth="1"/>
    <col min="2043" max="2043" width="11.5" style="100" customWidth="1"/>
    <col min="2044" max="2044" width="14.5" style="100" customWidth="1"/>
    <col min="2045" max="2287" width="11.5" style="100"/>
    <col min="2288" max="2288" width="14.5" style="100" customWidth="1"/>
    <col min="2289" max="2289" width="38" style="100" customWidth="1"/>
    <col min="2290" max="2290" width="31.5" style="100" customWidth="1"/>
    <col min="2291" max="2291" width="21.5" style="100" customWidth="1"/>
    <col min="2292" max="2292" width="19" style="100" customWidth="1"/>
    <col min="2293" max="2293" width="14" style="100" customWidth="1"/>
    <col min="2294" max="2294" width="19.1640625" style="100" customWidth="1"/>
    <col min="2295" max="2295" width="15.83203125" style="100" customWidth="1"/>
    <col min="2296" max="2297" width="11.5" style="100"/>
    <col min="2298" max="2298" width="12.83203125" style="100" customWidth="1"/>
    <col min="2299" max="2299" width="11.5" style="100" customWidth="1"/>
    <col min="2300" max="2300" width="14.5" style="100" customWidth="1"/>
    <col min="2301" max="2543" width="11.5" style="100"/>
    <col min="2544" max="2544" width="14.5" style="100" customWidth="1"/>
    <col min="2545" max="2545" width="38" style="100" customWidth="1"/>
    <col min="2546" max="2546" width="31.5" style="100" customWidth="1"/>
    <col min="2547" max="2547" width="21.5" style="100" customWidth="1"/>
    <col min="2548" max="2548" width="19" style="100" customWidth="1"/>
    <col min="2549" max="2549" width="14" style="100" customWidth="1"/>
    <col min="2550" max="2550" width="19.1640625" style="100" customWidth="1"/>
    <col min="2551" max="2551" width="15.83203125" style="100" customWidth="1"/>
    <col min="2552" max="2553" width="11.5" style="100"/>
    <col min="2554" max="2554" width="12.83203125" style="100" customWidth="1"/>
    <col min="2555" max="2555" width="11.5" style="100" customWidth="1"/>
    <col min="2556" max="2556" width="14.5" style="100" customWidth="1"/>
    <col min="2557" max="2799" width="11.5" style="100"/>
    <col min="2800" max="2800" width="14.5" style="100" customWidth="1"/>
    <col min="2801" max="2801" width="38" style="100" customWidth="1"/>
    <col min="2802" max="2802" width="31.5" style="100" customWidth="1"/>
    <col min="2803" max="2803" width="21.5" style="100" customWidth="1"/>
    <col min="2804" max="2804" width="19" style="100" customWidth="1"/>
    <col min="2805" max="2805" width="14" style="100" customWidth="1"/>
    <col min="2806" max="2806" width="19.1640625" style="100" customWidth="1"/>
    <col min="2807" max="2807" width="15.83203125" style="100" customWidth="1"/>
    <col min="2808" max="2809" width="11.5" style="100"/>
    <col min="2810" max="2810" width="12.83203125" style="100" customWidth="1"/>
    <col min="2811" max="2811" width="11.5" style="100" customWidth="1"/>
    <col min="2812" max="2812" width="14.5" style="100" customWidth="1"/>
    <col min="2813" max="3055" width="11.5" style="100"/>
    <col min="3056" max="3056" width="14.5" style="100" customWidth="1"/>
    <col min="3057" max="3057" width="38" style="100" customWidth="1"/>
    <col min="3058" max="3058" width="31.5" style="100" customWidth="1"/>
    <col min="3059" max="3059" width="21.5" style="100" customWidth="1"/>
    <col min="3060" max="3060" width="19" style="100" customWidth="1"/>
    <col min="3061" max="3061" width="14" style="100" customWidth="1"/>
    <col min="3062" max="3062" width="19.1640625" style="100" customWidth="1"/>
    <col min="3063" max="3063" width="15.83203125" style="100" customWidth="1"/>
    <col min="3064" max="3065" width="11.5" style="100"/>
    <col min="3066" max="3066" width="12.83203125" style="100" customWidth="1"/>
    <col min="3067" max="3067" width="11.5" style="100" customWidth="1"/>
    <col min="3068" max="3068" width="14.5" style="100" customWidth="1"/>
    <col min="3069" max="3311" width="11.5" style="100"/>
    <col min="3312" max="3312" width="14.5" style="100" customWidth="1"/>
    <col min="3313" max="3313" width="38" style="100" customWidth="1"/>
    <col min="3314" max="3314" width="31.5" style="100" customWidth="1"/>
    <col min="3315" max="3315" width="21.5" style="100" customWidth="1"/>
    <col min="3316" max="3316" width="19" style="100" customWidth="1"/>
    <col min="3317" max="3317" width="14" style="100" customWidth="1"/>
    <col min="3318" max="3318" width="19.1640625" style="100" customWidth="1"/>
    <col min="3319" max="3319" width="15.83203125" style="100" customWidth="1"/>
    <col min="3320" max="3321" width="11.5" style="100"/>
    <col min="3322" max="3322" width="12.83203125" style="100" customWidth="1"/>
    <col min="3323" max="3323" width="11.5" style="100" customWidth="1"/>
    <col min="3324" max="3324" width="14.5" style="100" customWidth="1"/>
    <col min="3325" max="3567" width="11.5" style="100"/>
    <col min="3568" max="3568" width="14.5" style="100" customWidth="1"/>
    <col min="3569" max="3569" width="38" style="100" customWidth="1"/>
    <col min="3570" max="3570" width="31.5" style="100" customWidth="1"/>
    <col min="3571" max="3571" width="21.5" style="100" customWidth="1"/>
    <col min="3572" max="3572" width="19" style="100" customWidth="1"/>
    <col min="3573" max="3573" width="14" style="100" customWidth="1"/>
    <col min="3574" max="3574" width="19.1640625" style="100" customWidth="1"/>
    <col min="3575" max="3575" width="15.83203125" style="100" customWidth="1"/>
    <col min="3576" max="3577" width="11.5" style="100"/>
    <col min="3578" max="3578" width="12.83203125" style="100" customWidth="1"/>
    <col min="3579" max="3579" width="11.5" style="100" customWidth="1"/>
    <col min="3580" max="3580" width="14.5" style="100" customWidth="1"/>
    <col min="3581" max="3823" width="11.5" style="100"/>
    <col min="3824" max="3824" width="14.5" style="100" customWidth="1"/>
    <col min="3825" max="3825" width="38" style="100" customWidth="1"/>
    <col min="3826" max="3826" width="31.5" style="100" customWidth="1"/>
    <col min="3827" max="3827" width="21.5" style="100" customWidth="1"/>
    <col min="3828" max="3828" width="19" style="100" customWidth="1"/>
    <col min="3829" max="3829" width="14" style="100" customWidth="1"/>
    <col min="3830" max="3830" width="19.1640625" style="100" customWidth="1"/>
    <col min="3831" max="3831" width="15.83203125" style="100" customWidth="1"/>
    <col min="3832" max="3833" width="11.5" style="100"/>
    <col min="3834" max="3834" width="12.83203125" style="100" customWidth="1"/>
    <col min="3835" max="3835" width="11.5" style="100" customWidth="1"/>
    <col min="3836" max="3836" width="14.5" style="100" customWidth="1"/>
    <col min="3837" max="4079" width="11.5" style="100"/>
    <col min="4080" max="4080" width="14.5" style="100" customWidth="1"/>
    <col min="4081" max="4081" width="38" style="100" customWidth="1"/>
    <col min="4082" max="4082" width="31.5" style="100" customWidth="1"/>
    <col min="4083" max="4083" width="21.5" style="100" customWidth="1"/>
    <col min="4084" max="4084" width="19" style="100" customWidth="1"/>
    <col min="4085" max="4085" width="14" style="100" customWidth="1"/>
    <col min="4086" max="4086" width="19.1640625" style="100" customWidth="1"/>
    <col min="4087" max="4087" width="15.83203125" style="100" customWidth="1"/>
    <col min="4088" max="4089" width="11.5" style="100"/>
    <col min="4090" max="4090" width="12.83203125" style="100" customWidth="1"/>
    <col min="4091" max="4091" width="11.5" style="100" customWidth="1"/>
    <col min="4092" max="4092" width="14.5" style="100" customWidth="1"/>
    <col min="4093" max="4335" width="11.5" style="100"/>
    <col min="4336" max="4336" width="14.5" style="100" customWidth="1"/>
    <col min="4337" max="4337" width="38" style="100" customWidth="1"/>
    <col min="4338" max="4338" width="31.5" style="100" customWidth="1"/>
    <col min="4339" max="4339" width="21.5" style="100" customWidth="1"/>
    <col min="4340" max="4340" width="19" style="100" customWidth="1"/>
    <col min="4341" max="4341" width="14" style="100" customWidth="1"/>
    <col min="4342" max="4342" width="19.1640625" style="100" customWidth="1"/>
    <col min="4343" max="4343" width="15.83203125" style="100" customWidth="1"/>
    <col min="4344" max="4345" width="11.5" style="100"/>
    <col min="4346" max="4346" width="12.83203125" style="100" customWidth="1"/>
    <col min="4347" max="4347" width="11.5" style="100" customWidth="1"/>
    <col min="4348" max="4348" width="14.5" style="100" customWidth="1"/>
    <col min="4349" max="4591" width="11.5" style="100"/>
    <col min="4592" max="4592" width="14.5" style="100" customWidth="1"/>
    <col min="4593" max="4593" width="38" style="100" customWidth="1"/>
    <col min="4594" max="4594" width="31.5" style="100" customWidth="1"/>
    <col min="4595" max="4595" width="21.5" style="100" customWidth="1"/>
    <col min="4596" max="4596" width="19" style="100" customWidth="1"/>
    <col min="4597" max="4597" width="14" style="100" customWidth="1"/>
    <col min="4598" max="4598" width="19.1640625" style="100" customWidth="1"/>
    <col min="4599" max="4599" width="15.83203125" style="100" customWidth="1"/>
    <col min="4600" max="4601" width="11.5" style="100"/>
    <col min="4602" max="4602" width="12.83203125" style="100" customWidth="1"/>
    <col min="4603" max="4603" width="11.5" style="100" customWidth="1"/>
    <col min="4604" max="4604" width="14.5" style="100" customWidth="1"/>
    <col min="4605" max="4847" width="11.5" style="100"/>
    <col min="4848" max="4848" width="14.5" style="100" customWidth="1"/>
    <col min="4849" max="4849" width="38" style="100" customWidth="1"/>
    <col min="4850" max="4850" width="31.5" style="100" customWidth="1"/>
    <col min="4851" max="4851" width="21.5" style="100" customWidth="1"/>
    <col min="4852" max="4852" width="19" style="100" customWidth="1"/>
    <col min="4853" max="4853" width="14" style="100" customWidth="1"/>
    <col min="4854" max="4854" width="19.1640625" style="100" customWidth="1"/>
    <col min="4855" max="4855" width="15.83203125" style="100" customWidth="1"/>
    <col min="4856" max="4857" width="11.5" style="100"/>
    <col min="4858" max="4858" width="12.83203125" style="100" customWidth="1"/>
    <col min="4859" max="4859" width="11.5" style="100" customWidth="1"/>
    <col min="4860" max="4860" width="14.5" style="100" customWidth="1"/>
    <col min="4861" max="5103" width="11.5" style="100"/>
    <col min="5104" max="5104" width="14.5" style="100" customWidth="1"/>
    <col min="5105" max="5105" width="38" style="100" customWidth="1"/>
    <col min="5106" max="5106" width="31.5" style="100" customWidth="1"/>
    <col min="5107" max="5107" width="21.5" style="100" customWidth="1"/>
    <col min="5108" max="5108" width="19" style="100" customWidth="1"/>
    <col min="5109" max="5109" width="14" style="100" customWidth="1"/>
    <col min="5110" max="5110" width="19.1640625" style="100" customWidth="1"/>
    <col min="5111" max="5111" width="15.83203125" style="100" customWidth="1"/>
    <col min="5112" max="5113" width="11.5" style="100"/>
    <col min="5114" max="5114" width="12.83203125" style="100" customWidth="1"/>
    <col min="5115" max="5115" width="11.5" style="100" customWidth="1"/>
    <col min="5116" max="5116" width="14.5" style="100" customWidth="1"/>
    <col min="5117" max="5359" width="11.5" style="100"/>
    <col min="5360" max="5360" width="14.5" style="100" customWidth="1"/>
    <col min="5361" max="5361" width="38" style="100" customWidth="1"/>
    <col min="5362" max="5362" width="31.5" style="100" customWidth="1"/>
    <col min="5363" max="5363" width="21.5" style="100" customWidth="1"/>
    <col min="5364" max="5364" width="19" style="100" customWidth="1"/>
    <col min="5365" max="5365" width="14" style="100" customWidth="1"/>
    <col min="5366" max="5366" width="19.1640625" style="100" customWidth="1"/>
    <col min="5367" max="5367" width="15.83203125" style="100" customWidth="1"/>
    <col min="5368" max="5369" width="11.5" style="100"/>
    <col min="5370" max="5370" width="12.83203125" style="100" customWidth="1"/>
    <col min="5371" max="5371" width="11.5" style="100" customWidth="1"/>
    <col min="5372" max="5372" width="14.5" style="100" customWidth="1"/>
    <col min="5373" max="5615" width="11.5" style="100"/>
    <col min="5616" max="5616" width="14.5" style="100" customWidth="1"/>
    <col min="5617" max="5617" width="38" style="100" customWidth="1"/>
    <col min="5618" max="5618" width="31.5" style="100" customWidth="1"/>
    <col min="5619" max="5619" width="21.5" style="100" customWidth="1"/>
    <col min="5620" max="5620" width="19" style="100" customWidth="1"/>
    <col min="5621" max="5621" width="14" style="100" customWidth="1"/>
    <col min="5622" max="5622" width="19.1640625" style="100" customWidth="1"/>
    <col min="5623" max="5623" width="15.83203125" style="100" customWidth="1"/>
    <col min="5624" max="5625" width="11.5" style="100"/>
    <col min="5626" max="5626" width="12.83203125" style="100" customWidth="1"/>
    <col min="5627" max="5627" width="11.5" style="100" customWidth="1"/>
    <col min="5628" max="5628" width="14.5" style="100" customWidth="1"/>
    <col min="5629" max="5871" width="11.5" style="100"/>
    <col min="5872" max="5872" width="14.5" style="100" customWidth="1"/>
    <col min="5873" max="5873" width="38" style="100" customWidth="1"/>
    <col min="5874" max="5874" width="31.5" style="100" customWidth="1"/>
    <col min="5875" max="5875" width="21.5" style="100" customWidth="1"/>
    <col min="5876" max="5876" width="19" style="100" customWidth="1"/>
    <col min="5877" max="5877" width="14" style="100" customWidth="1"/>
    <col min="5878" max="5878" width="19.1640625" style="100" customWidth="1"/>
    <col min="5879" max="5879" width="15.83203125" style="100" customWidth="1"/>
    <col min="5880" max="5881" width="11.5" style="100"/>
    <col min="5882" max="5882" width="12.83203125" style="100" customWidth="1"/>
    <col min="5883" max="5883" width="11.5" style="100" customWidth="1"/>
    <col min="5884" max="5884" width="14.5" style="100" customWidth="1"/>
    <col min="5885" max="6127" width="11.5" style="100"/>
    <col min="6128" max="6128" width="14.5" style="100" customWidth="1"/>
    <col min="6129" max="6129" width="38" style="100" customWidth="1"/>
    <col min="6130" max="6130" width="31.5" style="100" customWidth="1"/>
    <col min="6131" max="6131" width="21.5" style="100" customWidth="1"/>
    <col min="6132" max="6132" width="19" style="100" customWidth="1"/>
    <col min="6133" max="6133" width="14" style="100" customWidth="1"/>
    <col min="6134" max="6134" width="19.1640625" style="100" customWidth="1"/>
    <col min="6135" max="6135" width="15.83203125" style="100" customWidth="1"/>
    <col min="6136" max="6137" width="11.5" style="100"/>
    <col min="6138" max="6138" width="12.83203125" style="100" customWidth="1"/>
    <col min="6139" max="6139" width="11.5" style="100" customWidth="1"/>
    <col min="6140" max="6140" width="14.5" style="100" customWidth="1"/>
    <col min="6141" max="6383" width="11.5" style="100"/>
    <col min="6384" max="6384" width="14.5" style="100" customWidth="1"/>
    <col min="6385" max="6385" width="38" style="100" customWidth="1"/>
    <col min="6386" max="6386" width="31.5" style="100" customWidth="1"/>
    <col min="6387" max="6387" width="21.5" style="100" customWidth="1"/>
    <col min="6388" max="6388" width="19" style="100" customWidth="1"/>
    <col min="6389" max="6389" width="14" style="100" customWidth="1"/>
    <col min="6390" max="6390" width="19.1640625" style="100" customWidth="1"/>
    <col min="6391" max="6391" width="15.83203125" style="100" customWidth="1"/>
    <col min="6392" max="6393" width="11.5" style="100"/>
    <col min="6394" max="6394" width="12.83203125" style="100" customWidth="1"/>
    <col min="6395" max="6395" width="11.5" style="100" customWidth="1"/>
    <col min="6396" max="6396" width="14.5" style="100" customWidth="1"/>
    <col min="6397" max="6639" width="11.5" style="100"/>
    <col min="6640" max="6640" width="14.5" style="100" customWidth="1"/>
    <col min="6641" max="6641" width="38" style="100" customWidth="1"/>
    <col min="6642" max="6642" width="31.5" style="100" customWidth="1"/>
    <col min="6643" max="6643" width="21.5" style="100" customWidth="1"/>
    <col min="6644" max="6644" width="19" style="100" customWidth="1"/>
    <col min="6645" max="6645" width="14" style="100" customWidth="1"/>
    <col min="6646" max="6646" width="19.1640625" style="100" customWidth="1"/>
    <col min="6647" max="6647" width="15.83203125" style="100" customWidth="1"/>
    <col min="6648" max="6649" width="11.5" style="100"/>
    <col min="6650" max="6650" width="12.83203125" style="100" customWidth="1"/>
    <col min="6651" max="6651" width="11.5" style="100" customWidth="1"/>
    <col min="6652" max="6652" width="14.5" style="100" customWidth="1"/>
    <col min="6653" max="6895" width="11.5" style="100"/>
    <col min="6896" max="6896" width="14.5" style="100" customWidth="1"/>
    <col min="6897" max="6897" width="38" style="100" customWidth="1"/>
    <col min="6898" max="6898" width="31.5" style="100" customWidth="1"/>
    <col min="6899" max="6899" width="21.5" style="100" customWidth="1"/>
    <col min="6900" max="6900" width="19" style="100" customWidth="1"/>
    <col min="6901" max="6901" width="14" style="100" customWidth="1"/>
    <col min="6902" max="6902" width="19.1640625" style="100" customWidth="1"/>
    <col min="6903" max="6903" width="15.83203125" style="100" customWidth="1"/>
    <col min="6904" max="6905" width="11.5" style="100"/>
    <col min="6906" max="6906" width="12.83203125" style="100" customWidth="1"/>
    <col min="6907" max="6907" width="11.5" style="100" customWidth="1"/>
    <col min="6908" max="6908" width="14.5" style="100" customWidth="1"/>
    <col min="6909" max="7151" width="11.5" style="100"/>
    <col min="7152" max="7152" width="14.5" style="100" customWidth="1"/>
    <col min="7153" max="7153" width="38" style="100" customWidth="1"/>
    <col min="7154" max="7154" width="31.5" style="100" customWidth="1"/>
    <col min="7155" max="7155" width="21.5" style="100" customWidth="1"/>
    <col min="7156" max="7156" width="19" style="100" customWidth="1"/>
    <col min="7157" max="7157" width="14" style="100" customWidth="1"/>
    <col min="7158" max="7158" width="19.1640625" style="100" customWidth="1"/>
    <col min="7159" max="7159" width="15.83203125" style="100" customWidth="1"/>
    <col min="7160" max="7161" width="11.5" style="100"/>
    <col min="7162" max="7162" width="12.83203125" style="100" customWidth="1"/>
    <col min="7163" max="7163" width="11.5" style="100" customWidth="1"/>
    <col min="7164" max="7164" width="14.5" style="100" customWidth="1"/>
    <col min="7165" max="7407" width="11.5" style="100"/>
    <col min="7408" max="7408" width="14.5" style="100" customWidth="1"/>
    <col min="7409" max="7409" width="38" style="100" customWidth="1"/>
    <col min="7410" max="7410" width="31.5" style="100" customWidth="1"/>
    <col min="7411" max="7411" width="21.5" style="100" customWidth="1"/>
    <col min="7412" max="7412" width="19" style="100" customWidth="1"/>
    <col min="7413" max="7413" width="14" style="100" customWidth="1"/>
    <col min="7414" max="7414" width="19.1640625" style="100" customWidth="1"/>
    <col min="7415" max="7415" width="15.83203125" style="100" customWidth="1"/>
    <col min="7416" max="7417" width="11.5" style="100"/>
    <col min="7418" max="7418" width="12.83203125" style="100" customWidth="1"/>
    <col min="7419" max="7419" width="11.5" style="100" customWidth="1"/>
    <col min="7420" max="7420" width="14.5" style="100" customWidth="1"/>
    <col min="7421" max="7663" width="11.5" style="100"/>
    <col min="7664" max="7664" width="14.5" style="100" customWidth="1"/>
    <col min="7665" max="7665" width="38" style="100" customWidth="1"/>
    <col min="7666" max="7666" width="31.5" style="100" customWidth="1"/>
    <col min="7667" max="7667" width="21.5" style="100" customWidth="1"/>
    <col min="7668" max="7668" width="19" style="100" customWidth="1"/>
    <col min="7669" max="7669" width="14" style="100" customWidth="1"/>
    <col min="7670" max="7670" width="19.1640625" style="100" customWidth="1"/>
    <col min="7671" max="7671" width="15.83203125" style="100" customWidth="1"/>
    <col min="7672" max="7673" width="11.5" style="100"/>
    <col min="7674" max="7674" width="12.83203125" style="100" customWidth="1"/>
    <col min="7675" max="7675" width="11.5" style="100" customWidth="1"/>
    <col min="7676" max="7676" width="14.5" style="100" customWidth="1"/>
    <col min="7677" max="7919" width="11.5" style="100"/>
    <col min="7920" max="7920" width="14.5" style="100" customWidth="1"/>
    <col min="7921" max="7921" width="38" style="100" customWidth="1"/>
    <col min="7922" max="7922" width="31.5" style="100" customWidth="1"/>
    <col min="7923" max="7923" width="21.5" style="100" customWidth="1"/>
    <col min="7924" max="7924" width="19" style="100" customWidth="1"/>
    <col min="7925" max="7925" width="14" style="100" customWidth="1"/>
    <col min="7926" max="7926" width="19.1640625" style="100" customWidth="1"/>
    <col min="7927" max="7927" width="15.83203125" style="100" customWidth="1"/>
    <col min="7928" max="7929" width="11.5" style="100"/>
    <col min="7930" max="7930" width="12.83203125" style="100" customWidth="1"/>
    <col min="7931" max="7931" width="11.5" style="100" customWidth="1"/>
    <col min="7932" max="7932" width="14.5" style="100" customWidth="1"/>
    <col min="7933" max="8175" width="11.5" style="100"/>
    <col min="8176" max="8176" width="14.5" style="100" customWidth="1"/>
    <col min="8177" max="8177" width="38" style="100" customWidth="1"/>
    <col min="8178" max="8178" width="31.5" style="100" customWidth="1"/>
    <col min="8179" max="8179" width="21.5" style="100" customWidth="1"/>
    <col min="8180" max="8180" width="19" style="100" customWidth="1"/>
    <col min="8181" max="8181" width="14" style="100" customWidth="1"/>
    <col min="8182" max="8182" width="19.1640625" style="100" customWidth="1"/>
    <col min="8183" max="8183" width="15.83203125" style="100" customWidth="1"/>
    <col min="8184" max="8185" width="11.5" style="100"/>
    <col min="8186" max="8186" width="12.83203125" style="100" customWidth="1"/>
    <col min="8187" max="8187" width="11.5" style="100" customWidth="1"/>
    <col min="8188" max="8188" width="14.5" style="100" customWidth="1"/>
    <col min="8189" max="8431" width="11.5" style="100"/>
    <col min="8432" max="8432" width="14.5" style="100" customWidth="1"/>
    <col min="8433" max="8433" width="38" style="100" customWidth="1"/>
    <col min="8434" max="8434" width="31.5" style="100" customWidth="1"/>
    <col min="8435" max="8435" width="21.5" style="100" customWidth="1"/>
    <col min="8436" max="8436" width="19" style="100" customWidth="1"/>
    <col min="8437" max="8437" width="14" style="100" customWidth="1"/>
    <col min="8438" max="8438" width="19.1640625" style="100" customWidth="1"/>
    <col min="8439" max="8439" width="15.83203125" style="100" customWidth="1"/>
    <col min="8440" max="8441" width="11.5" style="100"/>
    <col min="8442" max="8442" width="12.83203125" style="100" customWidth="1"/>
    <col min="8443" max="8443" width="11.5" style="100" customWidth="1"/>
    <col min="8444" max="8444" width="14.5" style="100" customWidth="1"/>
    <col min="8445" max="8687" width="11.5" style="100"/>
    <col min="8688" max="8688" width="14.5" style="100" customWidth="1"/>
    <col min="8689" max="8689" width="38" style="100" customWidth="1"/>
    <col min="8690" max="8690" width="31.5" style="100" customWidth="1"/>
    <col min="8691" max="8691" width="21.5" style="100" customWidth="1"/>
    <col min="8692" max="8692" width="19" style="100" customWidth="1"/>
    <col min="8693" max="8693" width="14" style="100" customWidth="1"/>
    <col min="8694" max="8694" width="19.1640625" style="100" customWidth="1"/>
    <col min="8695" max="8695" width="15.83203125" style="100" customWidth="1"/>
    <col min="8696" max="8697" width="11.5" style="100"/>
    <col min="8698" max="8698" width="12.83203125" style="100" customWidth="1"/>
    <col min="8699" max="8699" width="11.5" style="100" customWidth="1"/>
    <col min="8700" max="8700" width="14.5" style="100" customWidth="1"/>
    <col min="8701" max="8943" width="11.5" style="100"/>
    <col min="8944" max="8944" width="14.5" style="100" customWidth="1"/>
    <col min="8945" max="8945" width="38" style="100" customWidth="1"/>
    <col min="8946" max="8946" width="31.5" style="100" customWidth="1"/>
    <col min="8947" max="8947" width="21.5" style="100" customWidth="1"/>
    <col min="8948" max="8948" width="19" style="100" customWidth="1"/>
    <col min="8949" max="8949" width="14" style="100" customWidth="1"/>
    <col min="8950" max="8950" width="19.1640625" style="100" customWidth="1"/>
    <col min="8951" max="8951" width="15.83203125" style="100" customWidth="1"/>
    <col min="8952" max="8953" width="11.5" style="100"/>
    <col min="8954" max="8954" width="12.83203125" style="100" customWidth="1"/>
    <col min="8955" max="8955" width="11.5" style="100" customWidth="1"/>
    <col min="8956" max="8956" width="14.5" style="100" customWidth="1"/>
    <col min="8957" max="9199" width="11.5" style="100"/>
    <col min="9200" max="9200" width="14.5" style="100" customWidth="1"/>
    <col min="9201" max="9201" width="38" style="100" customWidth="1"/>
    <col min="9202" max="9202" width="31.5" style="100" customWidth="1"/>
    <col min="9203" max="9203" width="21.5" style="100" customWidth="1"/>
    <col min="9204" max="9204" width="19" style="100" customWidth="1"/>
    <col min="9205" max="9205" width="14" style="100" customWidth="1"/>
    <col min="9206" max="9206" width="19.1640625" style="100" customWidth="1"/>
    <col min="9207" max="9207" width="15.83203125" style="100" customWidth="1"/>
    <col min="9208" max="9209" width="11.5" style="100"/>
    <col min="9210" max="9210" width="12.83203125" style="100" customWidth="1"/>
    <col min="9211" max="9211" width="11.5" style="100" customWidth="1"/>
    <col min="9212" max="9212" width="14.5" style="100" customWidth="1"/>
    <col min="9213" max="9455" width="11.5" style="100"/>
    <col min="9456" max="9456" width="14.5" style="100" customWidth="1"/>
    <col min="9457" max="9457" width="38" style="100" customWidth="1"/>
    <col min="9458" max="9458" width="31.5" style="100" customWidth="1"/>
    <col min="9459" max="9459" width="21.5" style="100" customWidth="1"/>
    <col min="9460" max="9460" width="19" style="100" customWidth="1"/>
    <col min="9461" max="9461" width="14" style="100" customWidth="1"/>
    <col min="9462" max="9462" width="19.1640625" style="100" customWidth="1"/>
    <col min="9463" max="9463" width="15.83203125" style="100" customWidth="1"/>
    <col min="9464" max="9465" width="11.5" style="100"/>
    <col min="9466" max="9466" width="12.83203125" style="100" customWidth="1"/>
    <col min="9467" max="9467" width="11.5" style="100" customWidth="1"/>
    <col min="9468" max="9468" width="14.5" style="100" customWidth="1"/>
    <col min="9469" max="9711" width="11.5" style="100"/>
    <col min="9712" max="9712" width="14.5" style="100" customWidth="1"/>
    <col min="9713" max="9713" width="38" style="100" customWidth="1"/>
    <col min="9714" max="9714" width="31.5" style="100" customWidth="1"/>
    <col min="9715" max="9715" width="21.5" style="100" customWidth="1"/>
    <col min="9716" max="9716" width="19" style="100" customWidth="1"/>
    <col min="9717" max="9717" width="14" style="100" customWidth="1"/>
    <col min="9718" max="9718" width="19.1640625" style="100" customWidth="1"/>
    <col min="9719" max="9719" width="15.83203125" style="100" customWidth="1"/>
    <col min="9720" max="9721" width="11.5" style="100"/>
    <col min="9722" max="9722" width="12.83203125" style="100" customWidth="1"/>
    <col min="9723" max="9723" width="11.5" style="100" customWidth="1"/>
    <col min="9724" max="9724" width="14.5" style="100" customWidth="1"/>
    <col min="9725" max="9967" width="11.5" style="100"/>
    <col min="9968" max="9968" width="14.5" style="100" customWidth="1"/>
    <col min="9969" max="9969" width="38" style="100" customWidth="1"/>
    <col min="9970" max="9970" width="31.5" style="100" customWidth="1"/>
    <col min="9971" max="9971" width="21.5" style="100" customWidth="1"/>
    <col min="9972" max="9972" width="19" style="100" customWidth="1"/>
    <col min="9973" max="9973" width="14" style="100" customWidth="1"/>
    <col min="9974" max="9974" width="19.1640625" style="100" customWidth="1"/>
    <col min="9975" max="9975" width="15.83203125" style="100" customWidth="1"/>
    <col min="9976" max="9977" width="11.5" style="100"/>
    <col min="9978" max="9978" width="12.83203125" style="100" customWidth="1"/>
    <col min="9979" max="9979" width="11.5" style="100" customWidth="1"/>
    <col min="9980" max="9980" width="14.5" style="100" customWidth="1"/>
    <col min="9981" max="10223" width="11.5" style="100"/>
    <col min="10224" max="10224" width="14.5" style="100" customWidth="1"/>
    <col min="10225" max="10225" width="38" style="100" customWidth="1"/>
    <col min="10226" max="10226" width="31.5" style="100" customWidth="1"/>
    <col min="10227" max="10227" width="21.5" style="100" customWidth="1"/>
    <col min="10228" max="10228" width="19" style="100" customWidth="1"/>
    <col min="10229" max="10229" width="14" style="100" customWidth="1"/>
    <col min="10230" max="10230" width="19.1640625" style="100" customWidth="1"/>
    <col min="10231" max="10231" width="15.83203125" style="100" customWidth="1"/>
    <col min="10232" max="10233" width="11.5" style="100"/>
    <col min="10234" max="10234" width="12.83203125" style="100" customWidth="1"/>
    <col min="10235" max="10235" width="11.5" style="100" customWidth="1"/>
    <col min="10236" max="10236" width="14.5" style="100" customWidth="1"/>
    <col min="10237" max="10479" width="11.5" style="100"/>
    <col min="10480" max="10480" width="14.5" style="100" customWidth="1"/>
    <col min="10481" max="10481" width="38" style="100" customWidth="1"/>
    <col min="10482" max="10482" width="31.5" style="100" customWidth="1"/>
    <col min="10483" max="10483" width="21.5" style="100" customWidth="1"/>
    <col min="10484" max="10484" width="19" style="100" customWidth="1"/>
    <col min="10485" max="10485" width="14" style="100" customWidth="1"/>
    <col min="10486" max="10486" width="19.1640625" style="100" customWidth="1"/>
    <col min="10487" max="10487" width="15.83203125" style="100" customWidth="1"/>
    <col min="10488" max="10489" width="11.5" style="100"/>
    <col min="10490" max="10490" width="12.83203125" style="100" customWidth="1"/>
    <col min="10491" max="10491" width="11.5" style="100" customWidth="1"/>
    <col min="10492" max="10492" width="14.5" style="100" customWidth="1"/>
    <col min="10493" max="10735" width="11.5" style="100"/>
    <col min="10736" max="10736" width="14.5" style="100" customWidth="1"/>
    <col min="10737" max="10737" width="38" style="100" customWidth="1"/>
    <col min="10738" max="10738" width="31.5" style="100" customWidth="1"/>
    <col min="10739" max="10739" width="21.5" style="100" customWidth="1"/>
    <col min="10740" max="10740" width="19" style="100" customWidth="1"/>
    <col min="10741" max="10741" width="14" style="100" customWidth="1"/>
    <col min="10742" max="10742" width="19.1640625" style="100" customWidth="1"/>
    <col min="10743" max="10743" width="15.83203125" style="100" customWidth="1"/>
    <col min="10744" max="10745" width="11.5" style="100"/>
    <col min="10746" max="10746" width="12.83203125" style="100" customWidth="1"/>
    <col min="10747" max="10747" width="11.5" style="100" customWidth="1"/>
    <col min="10748" max="10748" width="14.5" style="100" customWidth="1"/>
    <col min="10749" max="10991" width="11.5" style="100"/>
    <col min="10992" max="10992" width="14.5" style="100" customWidth="1"/>
    <col min="10993" max="10993" width="38" style="100" customWidth="1"/>
    <col min="10994" max="10994" width="31.5" style="100" customWidth="1"/>
    <col min="10995" max="10995" width="21.5" style="100" customWidth="1"/>
    <col min="10996" max="10996" width="19" style="100" customWidth="1"/>
    <col min="10997" max="10997" width="14" style="100" customWidth="1"/>
    <col min="10998" max="10998" width="19.1640625" style="100" customWidth="1"/>
    <col min="10999" max="10999" width="15.83203125" style="100" customWidth="1"/>
    <col min="11000" max="11001" width="11.5" style="100"/>
    <col min="11002" max="11002" width="12.83203125" style="100" customWidth="1"/>
    <col min="11003" max="11003" width="11.5" style="100" customWidth="1"/>
    <col min="11004" max="11004" width="14.5" style="100" customWidth="1"/>
    <col min="11005" max="11247" width="11.5" style="100"/>
    <col min="11248" max="11248" width="14.5" style="100" customWidth="1"/>
    <col min="11249" max="11249" width="38" style="100" customWidth="1"/>
    <col min="11250" max="11250" width="31.5" style="100" customWidth="1"/>
    <col min="11251" max="11251" width="21.5" style="100" customWidth="1"/>
    <col min="11252" max="11252" width="19" style="100" customWidth="1"/>
    <col min="11253" max="11253" width="14" style="100" customWidth="1"/>
    <col min="11254" max="11254" width="19.1640625" style="100" customWidth="1"/>
    <col min="11255" max="11255" width="15.83203125" style="100" customWidth="1"/>
    <col min="11256" max="11257" width="11.5" style="100"/>
    <col min="11258" max="11258" width="12.83203125" style="100" customWidth="1"/>
    <col min="11259" max="11259" width="11.5" style="100" customWidth="1"/>
    <col min="11260" max="11260" width="14.5" style="100" customWidth="1"/>
    <col min="11261" max="11503" width="11.5" style="100"/>
    <col min="11504" max="11504" width="14.5" style="100" customWidth="1"/>
    <col min="11505" max="11505" width="38" style="100" customWidth="1"/>
    <col min="11506" max="11506" width="31.5" style="100" customWidth="1"/>
    <col min="11507" max="11507" width="21.5" style="100" customWidth="1"/>
    <col min="11508" max="11508" width="19" style="100" customWidth="1"/>
    <col min="11509" max="11509" width="14" style="100" customWidth="1"/>
    <col min="11510" max="11510" width="19.1640625" style="100" customWidth="1"/>
    <col min="11511" max="11511" width="15.83203125" style="100" customWidth="1"/>
    <col min="11512" max="11513" width="11.5" style="100"/>
    <col min="11514" max="11514" width="12.83203125" style="100" customWidth="1"/>
    <col min="11515" max="11515" width="11.5" style="100" customWidth="1"/>
    <col min="11516" max="11516" width="14.5" style="100" customWidth="1"/>
    <col min="11517" max="11759" width="11.5" style="100"/>
    <col min="11760" max="11760" width="14.5" style="100" customWidth="1"/>
    <col min="11761" max="11761" width="38" style="100" customWidth="1"/>
    <col min="11762" max="11762" width="31.5" style="100" customWidth="1"/>
    <col min="11763" max="11763" width="21.5" style="100" customWidth="1"/>
    <col min="11764" max="11764" width="19" style="100" customWidth="1"/>
    <col min="11765" max="11765" width="14" style="100" customWidth="1"/>
    <col min="11766" max="11766" width="19.1640625" style="100" customWidth="1"/>
    <col min="11767" max="11767" width="15.83203125" style="100" customWidth="1"/>
    <col min="11768" max="11769" width="11.5" style="100"/>
    <col min="11770" max="11770" width="12.83203125" style="100" customWidth="1"/>
    <col min="11771" max="11771" width="11.5" style="100" customWidth="1"/>
    <col min="11772" max="11772" width="14.5" style="100" customWidth="1"/>
    <col min="11773" max="12015" width="11.5" style="100"/>
    <col min="12016" max="12016" width="14.5" style="100" customWidth="1"/>
    <col min="12017" max="12017" width="38" style="100" customWidth="1"/>
    <col min="12018" max="12018" width="31.5" style="100" customWidth="1"/>
    <col min="12019" max="12019" width="21.5" style="100" customWidth="1"/>
    <col min="12020" max="12020" width="19" style="100" customWidth="1"/>
    <col min="12021" max="12021" width="14" style="100" customWidth="1"/>
    <col min="12022" max="12022" width="19.1640625" style="100" customWidth="1"/>
    <col min="12023" max="12023" width="15.83203125" style="100" customWidth="1"/>
    <col min="12024" max="12025" width="11.5" style="100"/>
    <col min="12026" max="12026" width="12.83203125" style="100" customWidth="1"/>
    <col min="12027" max="12027" width="11.5" style="100" customWidth="1"/>
    <col min="12028" max="12028" width="14.5" style="100" customWidth="1"/>
    <col min="12029" max="12271" width="11.5" style="100"/>
    <col min="12272" max="12272" width="14.5" style="100" customWidth="1"/>
    <col min="12273" max="12273" width="38" style="100" customWidth="1"/>
    <col min="12274" max="12274" width="31.5" style="100" customWidth="1"/>
    <col min="12275" max="12275" width="21.5" style="100" customWidth="1"/>
    <col min="12276" max="12276" width="19" style="100" customWidth="1"/>
    <col min="12277" max="12277" width="14" style="100" customWidth="1"/>
    <col min="12278" max="12278" width="19.1640625" style="100" customWidth="1"/>
    <col min="12279" max="12279" width="15.83203125" style="100" customWidth="1"/>
    <col min="12280" max="12281" width="11.5" style="100"/>
    <col min="12282" max="12282" width="12.83203125" style="100" customWidth="1"/>
    <col min="12283" max="12283" width="11.5" style="100" customWidth="1"/>
    <col min="12284" max="12284" width="14.5" style="100" customWidth="1"/>
    <col min="12285" max="12527" width="11.5" style="100"/>
    <col min="12528" max="12528" width="14.5" style="100" customWidth="1"/>
    <col min="12529" max="12529" width="38" style="100" customWidth="1"/>
    <col min="12530" max="12530" width="31.5" style="100" customWidth="1"/>
    <col min="12531" max="12531" width="21.5" style="100" customWidth="1"/>
    <col min="12532" max="12532" width="19" style="100" customWidth="1"/>
    <col min="12533" max="12533" width="14" style="100" customWidth="1"/>
    <col min="12534" max="12534" width="19.1640625" style="100" customWidth="1"/>
    <col min="12535" max="12535" width="15.83203125" style="100" customWidth="1"/>
    <col min="12536" max="12537" width="11.5" style="100"/>
    <col min="12538" max="12538" width="12.83203125" style="100" customWidth="1"/>
    <col min="12539" max="12539" width="11.5" style="100" customWidth="1"/>
    <col min="12540" max="12540" width="14.5" style="100" customWidth="1"/>
    <col min="12541" max="12783" width="11.5" style="100"/>
    <col min="12784" max="12784" width="14.5" style="100" customWidth="1"/>
    <col min="12785" max="12785" width="38" style="100" customWidth="1"/>
    <col min="12786" max="12786" width="31.5" style="100" customWidth="1"/>
    <col min="12787" max="12787" width="21.5" style="100" customWidth="1"/>
    <col min="12788" max="12788" width="19" style="100" customWidth="1"/>
    <col min="12789" max="12789" width="14" style="100" customWidth="1"/>
    <col min="12790" max="12790" width="19.1640625" style="100" customWidth="1"/>
    <col min="12791" max="12791" width="15.83203125" style="100" customWidth="1"/>
    <col min="12792" max="12793" width="11.5" style="100"/>
    <col min="12794" max="12794" width="12.83203125" style="100" customWidth="1"/>
    <col min="12795" max="12795" width="11.5" style="100" customWidth="1"/>
    <col min="12796" max="12796" width="14.5" style="100" customWidth="1"/>
    <col min="12797" max="13039" width="11.5" style="100"/>
    <col min="13040" max="13040" width="14.5" style="100" customWidth="1"/>
    <col min="13041" max="13041" width="38" style="100" customWidth="1"/>
    <col min="13042" max="13042" width="31.5" style="100" customWidth="1"/>
    <col min="13043" max="13043" width="21.5" style="100" customWidth="1"/>
    <col min="13044" max="13044" width="19" style="100" customWidth="1"/>
    <col min="13045" max="13045" width="14" style="100" customWidth="1"/>
    <col min="13046" max="13046" width="19.1640625" style="100" customWidth="1"/>
    <col min="13047" max="13047" width="15.83203125" style="100" customWidth="1"/>
    <col min="13048" max="13049" width="11.5" style="100"/>
    <col min="13050" max="13050" width="12.83203125" style="100" customWidth="1"/>
    <col min="13051" max="13051" width="11.5" style="100" customWidth="1"/>
    <col min="13052" max="13052" width="14.5" style="100" customWidth="1"/>
    <col min="13053" max="13295" width="11.5" style="100"/>
    <col min="13296" max="13296" width="14.5" style="100" customWidth="1"/>
    <col min="13297" max="13297" width="38" style="100" customWidth="1"/>
    <col min="13298" max="13298" width="31.5" style="100" customWidth="1"/>
    <col min="13299" max="13299" width="21.5" style="100" customWidth="1"/>
    <col min="13300" max="13300" width="19" style="100" customWidth="1"/>
    <col min="13301" max="13301" width="14" style="100" customWidth="1"/>
    <col min="13302" max="13302" width="19.1640625" style="100" customWidth="1"/>
    <col min="13303" max="13303" width="15.83203125" style="100" customWidth="1"/>
    <col min="13304" max="13305" width="11.5" style="100"/>
    <col min="13306" max="13306" width="12.83203125" style="100" customWidth="1"/>
    <col min="13307" max="13307" width="11.5" style="100" customWidth="1"/>
    <col min="13308" max="13308" width="14.5" style="100" customWidth="1"/>
    <col min="13309" max="13551" width="11.5" style="100"/>
    <col min="13552" max="13552" width="14.5" style="100" customWidth="1"/>
    <col min="13553" max="13553" width="38" style="100" customWidth="1"/>
    <col min="13554" max="13554" width="31.5" style="100" customWidth="1"/>
    <col min="13555" max="13555" width="21.5" style="100" customWidth="1"/>
    <col min="13556" max="13556" width="19" style="100" customWidth="1"/>
    <col min="13557" max="13557" width="14" style="100" customWidth="1"/>
    <col min="13558" max="13558" width="19.1640625" style="100" customWidth="1"/>
    <col min="13559" max="13559" width="15.83203125" style="100" customWidth="1"/>
    <col min="13560" max="13561" width="11.5" style="100"/>
    <col min="13562" max="13562" width="12.83203125" style="100" customWidth="1"/>
    <col min="13563" max="13563" width="11.5" style="100" customWidth="1"/>
    <col min="13564" max="13564" width="14.5" style="100" customWidth="1"/>
    <col min="13565" max="13807" width="11.5" style="100"/>
    <col min="13808" max="13808" width="14.5" style="100" customWidth="1"/>
    <col min="13809" max="13809" width="38" style="100" customWidth="1"/>
    <col min="13810" max="13810" width="31.5" style="100" customWidth="1"/>
    <col min="13811" max="13811" width="21.5" style="100" customWidth="1"/>
    <col min="13812" max="13812" width="19" style="100" customWidth="1"/>
    <col min="13813" max="13813" width="14" style="100" customWidth="1"/>
    <col min="13814" max="13814" width="19.1640625" style="100" customWidth="1"/>
    <col min="13815" max="13815" width="15.83203125" style="100" customWidth="1"/>
    <col min="13816" max="13817" width="11.5" style="100"/>
    <col min="13818" max="13818" width="12.83203125" style="100" customWidth="1"/>
    <col min="13819" max="13819" width="11.5" style="100" customWidth="1"/>
    <col min="13820" max="13820" width="14.5" style="100" customWidth="1"/>
    <col min="13821" max="14063" width="11.5" style="100"/>
    <col min="14064" max="14064" width="14.5" style="100" customWidth="1"/>
    <col min="14065" max="14065" width="38" style="100" customWidth="1"/>
    <col min="14066" max="14066" width="31.5" style="100" customWidth="1"/>
    <col min="14067" max="14067" width="21.5" style="100" customWidth="1"/>
    <col min="14068" max="14068" width="19" style="100" customWidth="1"/>
    <col min="14069" max="14069" width="14" style="100" customWidth="1"/>
    <col min="14070" max="14070" width="19.1640625" style="100" customWidth="1"/>
    <col min="14071" max="14071" width="15.83203125" style="100" customWidth="1"/>
    <col min="14072" max="14073" width="11.5" style="100"/>
    <col min="14074" max="14074" width="12.83203125" style="100" customWidth="1"/>
    <col min="14075" max="14075" width="11.5" style="100" customWidth="1"/>
    <col min="14076" max="14076" width="14.5" style="100" customWidth="1"/>
    <col min="14077" max="14319" width="11.5" style="100"/>
    <col min="14320" max="14320" width="14.5" style="100" customWidth="1"/>
    <col min="14321" max="14321" width="38" style="100" customWidth="1"/>
    <col min="14322" max="14322" width="31.5" style="100" customWidth="1"/>
    <col min="14323" max="14323" width="21.5" style="100" customWidth="1"/>
    <col min="14324" max="14324" width="19" style="100" customWidth="1"/>
    <col min="14325" max="14325" width="14" style="100" customWidth="1"/>
    <col min="14326" max="14326" width="19.1640625" style="100" customWidth="1"/>
    <col min="14327" max="14327" width="15.83203125" style="100" customWidth="1"/>
    <col min="14328" max="14329" width="11.5" style="100"/>
    <col min="14330" max="14330" width="12.83203125" style="100" customWidth="1"/>
    <col min="14331" max="14331" width="11.5" style="100" customWidth="1"/>
    <col min="14332" max="14332" width="14.5" style="100" customWidth="1"/>
    <col min="14333" max="14575" width="11.5" style="100"/>
    <col min="14576" max="14576" width="14.5" style="100" customWidth="1"/>
    <col min="14577" max="14577" width="38" style="100" customWidth="1"/>
    <col min="14578" max="14578" width="31.5" style="100" customWidth="1"/>
    <col min="14579" max="14579" width="21.5" style="100" customWidth="1"/>
    <col min="14580" max="14580" width="19" style="100" customWidth="1"/>
    <col min="14581" max="14581" width="14" style="100" customWidth="1"/>
    <col min="14582" max="14582" width="19.1640625" style="100" customWidth="1"/>
    <col min="14583" max="14583" width="15.83203125" style="100" customWidth="1"/>
    <col min="14584" max="14585" width="11.5" style="100"/>
    <col min="14586" max="14586" width="12.83203125" style="100" customWidth="1"/>
    <col min="14587" max="14587" width="11.5" style="100" customWidth="1"/>
    <col min="14588" max="14588" width="14.5" style="100" customWidth="1"/>
    <col min="14589" max="14831" width="11.5" style="100"/>
    <col min="14832" max="14832" width="14.5" style="100" customWidth="1"/>
    <col min="14833" max="14833" width="38" style="100" customWidth="1"/>
    <col min="14834" max="14834" width="31.5" style="100" customWidth="1"/>
    <col min="14835" max="14835" width="21.5" style="100" customWidth="1"/>
    <col min="14836" max="14836" width="19" style="100" customWidth="1"/>
    <col min="14837" max="14837" width="14" style="100" customWidth="1"/>
    <col min="14838" max="14838" width="19.1640625" style="100" customWidth="1"/>
    <col min="14839" max="14839" width="15.83203125" style="100" customWidth="1"/>
    <col min="14840" max="14841" width="11.5" style="100"/>
    <col min="14842" max="14842" width="12.83203125" style="100" customWidth="1"/>
    <col min="14843" max="14843" width="11.5" style="100" customWidth="1"/>
    <col min="14844" max="14844" width="14.5" style="100" customWidth="1"/>
    <col min="14845" max="15087" width="11.5" style="100"/>
    <col min="15088" max="15088" width="14.5" style="100" customWidth="1"/>
    <col min="15089" max="15089" width="38" style="100" customWidth="1"/>
    <col min="15090" max="15090" width="31.5" style="100" customWidth="1"/>
    <col min="15091" max="15091" width="21.5" style="100" customWidth="1"/>
    <col min="15092" max="15092" width="19" style="100" customWidth="1"/>
    <col min="15093" max="15093" width="14" style="100" customWidth="1"/>
    <col min="15094" max="15094" width="19.1640625" style="100" customWidth="1"/>
    <col min="15095" max="15095" width="15.83203125" style="100" customWidth="1"/>
    <col min="15096" max="15097" width="11.5" style="100"/>
    <col min="15098" max="15098" width="12.83203125" style="100" customWidth="1"/>
    <col min="15099" max="15099" width="11.5" style="100" customWidth="1"/>
    <col min="15100" max="15100" width="14.5" style="100" customWidth="1"/>
    <col min="15101" max="15343" width="11.5" style="100"/>
    <col min="15344" max="15344" width="14.5" style="100" customWidth="1"/>
    <col min="15345" max="15345" width="38" style="100" customWidth="1"/>
    <col min="15346" max="15346" width="31.5" style="100" customWidth="1"/>
    <col min="15347" max="15347" width="21.5" style="100" customWidth="1"/>
    <col min="15348" max="15348" width="19" style="100" customWidth="1"/>
    <col min="15349" max="15349" width="14" style="100" customWidth="1"/>
    <col min="15350" max="15350" width="19.1640625" style="100" customWidth="1"/>
    <col min="15351" max="15351" width="15.83203125" style="100" customWidth="1"/>
    <col min="15352" max="15353" width="11.5" style="100"/>
    <col min="15354" max="15354" width="12.83203125" style="100" customWidth="1"/>
    <col min="15355" max="15355" width="11.5" style="100" customWidth="1"/>
    <col min="15356" max="15356" width="14.5" style="100" customWidth="1"/>
    <col min="15357" max="15599" width="11.5" style="100"/>
    <col min="15600" max="15600" width="14.5" style="100" customWidth="1"/>
    <col min="15601" max="15601" width="38" style="100" customWidth="1"/>
    <col min="15602" max="15602" width="31.5" style="100" customWidth="1"/>
    <col min="15603" max="15603" width="21.5" style="100" customWidth="1"/>
    <col min="15604" max="15604" width="19" style="100" customWidth="1"/>
    <col min="15605" max="15605" width="14" style="100" customWidth="1"/>
    <col min="15606" max="15606" width="19.1640625" style="100" customWidth="1"/>
    <col min="15607" max="15607" width="15.83203125" style="100" customWidth="1"/>
    <col min="15608" max="15609" width="11.5" style="100"/>
    <col min="15610" max="15610" width="12.83203125" style="100" customWidth="1"/>
    <col min="15611" max="15611" width="11.5" style="100" customWidth="1"/>
    <col min="15612" max="15612" width="14.5" style="100" customWidth="1"/>
    <col min="15613" max="15855" width="11.5" style="100"/>
    <col min="15856" max="15856" width="14.5" style="100" customWidth="1"/>
    <col min="15857" max="15857" width="38" style="100" customWidth="1"/>
    <col min="15858" max="15858" width="31.5" style="100" customWidth="1"/>
    <col min="15859" max="15859" width="21.5" style="100" customWidth="1"/>
    <col min="15860" max="15860" width="19" style="100" customWidth="1"/>
    <col min="15861" max="15861" width="14" style="100" customWidth="1"/>
    <col min="15862" max="15862" width="19.1640625" style="100" customWidth="1"/>
    <col min="15863" max="15863" width="15.83203125" style="100" customWidth="1"/>
    <col min="15864" max="15865" width="11.5" style="100"/>
    <col min="15866" max="15866" width="12.83203125" style="100" customWidth="1"/>
    <col min="15867" max="15867" width="11.5" style="100" customWidth="1"/>
    <col min="15868" max="15868" width="14.5" style="100" customWidth="1"/>
    <col min="15869" max="16111" width="11.5" style="100"/>
    <col min="16112" max="16112" width="14.5" style="100" customWidth="1"/>
    <col min="16113" max="16113" width="38" style="100" customWidth="1"/>
    <col min="16114" max="16114" width="31.5" style="100" customWidth="1"/>
    <col min="16115" max="16115" width="21.5" style="100" customWidth="1"/>
    <col min="16116" max="16116" width="19" style="100" customWidth="1"/>
    <col min="16117" max="16117" width="14" style="100" customWidth="1"/>
    <col min="16118" max="16118" width="19.1640625" style="100" customWidth="1"/>
    <col min="16119" max="16119" width="15.83203125" style="100" customWidth="1"/>
    <col min="16120" max="16121" width="11.5" style="100"/>
    <col min="16122" max="16122" width="12.83203125" style="100" customWidth="1"/>
    <col min="16123" max="16123" width="11.5" style="100" customWidth="1"/>
    <col min="16124" max="16124" width="14.5" style="100" customWidth="1"/>
    <col min="16125" max="16384" width="11.5" style="100"/>
  </cols>
  <sheetData>
    <row r="1" spans="1:16" s="70" customFormat="1" ht="76.5" customHeight="1" x14ac:dyDescent="0.2">
      <c r="A1" s="204" t="s">
        <v>155</v>
      </c>
      <c r="B1" s="204"/>
      <c r="C1" s="204"/>
      <c r="D1" s="204"/>
      <c r="E1" s="204"/>
      <c r="F1" s="204"/>
      <c r="G1" s="204"/>
      <c r="H1" s="204"/>
      <c r="I1" s="204"/>
      <c r="J1" s="204"/>
      <c r="K1" s="204"/>
      <c r="L1" s="96"/>
      <c r="M1" s="96"/>
      <c r="N1" s="96"/>
      <c r="O1" s="93"/>
      <c r="P1" s="94"/>
    </row>
    <row r="2" spans="1:16" s="70" customFormat="1" ht="22" customHeight="1" x14ac:dyDescent="0.2">
      <c r="A2" s="205" t="s">
        <v>127</v>
      </c>
      <c r="B2" s="206"/>
      <c r="C2" s="206"/>
      <c r="D2" s="206"/>
      <c r="E2" s="206"/>
      <c r="F2" s="206"/>
      <c r="G2" s="206"/>
      <c r="H2" s="206"/>
      <c r="I2" s="206"/>
      <c r="J2" s="206"/>
      <c r="K2" s="207"/>
      <c r="L2" s="96"/>
      <c r="M2" s="96"/>
      <c r="N2" s="96"/>
      <c r="O2" s="93"/>
      <c r="P2" s="94"/>
    </row>
    <row r="3" spans="1:16" s="70" customFormat="1" ht="72.75" customHeight="1" x14ac:dyDescent="0.2">
      <c r="A3" s="103" t="s">
        <v>139</v>
      </c>
      <c r="B3" s="103" t="s">
        <v>209</v>
      </c>
      <c r="C3" s="104" t="s">
        <v>159</v>
      </c>
      <c r="D3" s="104" t="s">
        <v>158</v>
      </c>
      <c r="E3" s="104" t="s">
        <v>160</v>
      </c>
      <c r="F3" s="104" t="s">
        <v>142</v>
      </c>
      <c r="G3" s="104" t="s">
        <v>161</v>
      </c>
      <c r="H3" s="103" t="s">
        <v>140</v>
      </c>
      <c r="I3" s="87" t="s">
        <v>156</v>
      </c>
      <c r="J3" s="87" t="s">
        <v>157</v>
      </c>
      <c r="K3" s="87" t="s">
        <v>141</v>
      </c>
      <c r="L3" s="96"/>
      <c r="M3" s="96"/>
      <c r="N3" s="96"/>
      <c r="O3" s="93"/>
      <c r="P3" s="94"/>
    </row>
    <row r="4" spans="1:16" s="94" customFormat="1" ht="77.25" customHeight="1" x14ac:dyDescent="0.2">
      <c r="A4" s="145" t="s">
        <v>210</v>
      </c>
      <c r="B4" s="145"/>
      <c r="C4" s="146">
        <v>100</v>
      </c>
      <c r="D4" s="146" t="s">
        <v>211</v>
      </c>
      <c r="E4" s="146" t="s">
        <v>212</v>
      </c>
      <c r="F4" s="146" t="s">
        <v>143</v>
      </c>
      <c r="G4" s="146" t="s">
        <v>149</v>
      </c>
      <c r="H4" s="147">
        <v>42766</v>
      </c>
      <c r="I4" s="161">
        <v>1</v>
      </c>
      <c r="J4" s="149" t="s">
        <v>352</v>
      </c>
      <c r="K4" s="214" t="s">
        <v>335</v>
      </c>
      <c r="L4" s="91"/>
      <c r="M4" s="92"/>
      <c r="N4" s="92"/>
      <c r="O4" s="93"/>
    </row>
    <row r="5" spans="1:16" s="94" customFormat="1" ht="82.5" customHeight="1" x14ac:dyDescent="0.2">
      <c r="A5" s="145" t="s">
        <v>213</v>
      </c>
      <c r="B5" s="145"/>
      <c r="C5" s="146">
        <v>100</v>
      </c>
      <c r="D5" s="146" t="s">
        <v>214</v>
      </c>
      <c r="E5" s="146" t="s">
        <v>215</v>
      </c>
      <c r="F5" s="146" t="s">
        <v>143</v>
      </c>
      <c r="G5" s="146" t="s">
        <v>149</v>
      </c>
      <c r="H5" s="147">
        <v>42835</v>
      </c>
      <c r="I5" s="161">
        <v>1</v>
      </c>
      <c r="J5" s="149" t="s">
        <v>353</v>
      </c>
      <c r="K5" s="215"/>
      <c r="L5" s="92"/>
      <c r="M5" s="92"/>
      <c r="N5" s="92"/>
      <c r="O5" s="93"/>
    </row>
    <row r="6" spans="1:16" s="94" customFormat="1" ht="111.75" customHeight="1" x14ac:dyDescent="0.2">
      <c r="A6" s="211" t="s">
        <v>338</v>
      </c>
      <c r="B6" s="89" t="s">
        <v>216</v>
      </c>
      <c r="C6" s="211">
        <v>100</v>
      </c>
      <c r="D6" s="211" t="s">
        <v>217</v>
      </c>
      <c r="E6" s="211" t="s">
        <v>246</v>
      </c>
      <c r="F6" s="211" t="s">
        <v>149</v>
      </c>
      <c r="G6" s="208" t="s">
        <v>143</v>
      </c>
      <c r="H6" s="166">
        <v>42947</v>
      </c>
      <c r="I6" s="209">
        <v>1</v>
      </c>
      <c r="J6" s="149" t="s">
        <v>360</v>
      </c>
      <c r="K6" s="215"/>
      <c r="L6" s="274"/>
      <c r="M6" s="92"/>
      <c r="N6" s="92"/>
      <c r="O6" s="93"/>
    </row>
    <row r="7" spans="1:16" s="94" customFormat="1" ht="123" customHeight="1" x14ac:dyDescent="0.2">
      <c r="A7" s="212"/>
      <c r="B7" s="89" t="s">
        <v>218</v>
      </c>
      <c r="C7" s="212"/>
      <c r="D7" s="212"/>
      <c r="E7" s="212"/>
      <c r="F7" s="212"/>
      <c r="G7" s="208"/>
      <c r="H7" s="166">
        <v>42947</v>
      </c>
      <c r="I7" s="210"/>
      <c r="J7" s="149" t="s">
        <v>395</v>
      </c>
      <c r="K7" s="215"/>
      <c r="L7" s="274"/>
      <c r="M7" s="92"/>
      <c r="N7" s="92"/>
      <c r="O7" s="93"/>
    </row>
    <row r="8" spans="1:16" s="94" customFormat="1" ht="116.25" customHeight="1" x14ac:dyDescent="0.2">
      <c r="A8" s="213"/>
      <c r="B8" s="89" t="s">
        <v>219</v>
      </c>
      <c r="C8" s="213"/>
      <c r="D8" s="213"/>
      <c r="E8" s="212"/>
      <c r="F8" s="213"/>
      <c r="G8" s="208"/>
      <c r="H8" s="166">
        <v>42977</v>
      </c>
      <c r="I8" s="210"/>
      <c r="J8" s="149" t="s">
        <v>396</v>
      </c>
      <c r="K8" s="216"/>
      <c r="L8" s="274"/>
      <c r="M8" s="95"/>
      <c r="N8" s="95"/>
      <c r="O8" s="93"/>
    </row>
    <row r="9" spans="1:16" s="94" customFormat="1" ht="136.5" customHeight="1" x14ac:dyDescent="0.2">
      <c r="A9" s="211" t="s">
        <v>339</v>
      </c>
      <c r="B9" s="89" t="s">
        <v>220</v>
      </c>
      <c r="C9" s="211">
        <v>100</v>
      </c>
      <c r="D9" s="211" t="s">
        <v>217</v>
      </c>
      <c r="E9" s="211" t="s">
        <v>246</v>
      </c>
      <c r="F9" s="211" t="s">
        <v>149</v>
      </c>
      <c r="G9" s="208"/>
      <c r="H9" s="166">
        <v>43008</v>
      </c>
      <c r="I9" s="209" t="s">
        <v>340</v>
      </c>
      <c r="J9" s="149" t="s">
        <v>363</v>
      </c>
      <c r="K9" s="214" t="s">
        <v>340</v>
      </c>
      <c r="L9" s="274"/>
      <c r="M9" s="96"/>
      <c r="N9" s="96"/>
      <c r="O9" s="93"/>
    </row>
    <row r="10" spans="1:16" ht="116.25" customHeight="1" x14ac:dyDescent="0.2">
      <c r="A10" s="212"/>
      <c r="B10" s="89" t="s">
        <v>221</v>
      </c>
      <c r="C10" s="212"/>
      <c r="D10" s="212"/>
      <c r="E10" s="212"/>
      <c r="F10" s="212"/>
      <c r="G10" s="208"/>
      <c r="H10" s="166">
        <v>42977</v>
      </c>
      <c r="I10" s="210"/>
      <c r="J10" s="149" t="s">
        <v>362</v>
      </c>
      <c r="K10" s="215"/>
      <c r="L10" s="274"/>
    </row>
    <row r="11" spans="1:16" ht="114" customHeight="1" x14ac:dyDescent="0.2">
      <c r="A11" s="213"/>
      <c r="B11" s="89" t="s">
        <v>222</v>
      </c>
      <c r="C11" s="213"/>
      <c r="D11" s="213"/>
      <c r="E11" s="212"/>
      <c r="F11" s="213"/>
      <c r="G11" s="208"/>
      <c r="H11" s="166">
        <v>43008</v>
      </c>
      <c r="I11" s="210"/>
      <c r="J11" s="214" t="s">
        <v>361</v>
      </c>
      <c r="K11" s="216"/>
      <c r="L11" s="274"/>
    </row>
    <row r="12" spans="1:16" ht="137.25" customHeight="1" x14ac:dyDescent="0.2">
      <c r="A12" s="145" t="s">
        <v>223</v>
      </c>
      <c r="B12" s="145"/>
      <c r="C12" s="146">
        <v>1</v>
      </c>
      <c r="D12" s="146" t="s">
        <v>224</v>
      </c>
      <c r="E12" s="146" t="s">
        <v>246</v>
      </c>
      <c r="F12" s="146" t="s">
        <v>175</v>
      </c>
      <c r="G12" s="146" t="s">
        <v>149</v>
      </c>
      <c r="H12" s="166">
        <v>43039</v>
      </c>
      <c r="I12" s="161">
        <v>1</v>
      </c>
      <c r="J12" s="216"/>
      <c r="K12" s="186" t="s">
        <v>335</v>
      </c>
    </row>
    <row r="13" spans="1:16" ht="111.75" customHeight="1" x14ac:dyDescent="0.2">
      <c r="A13" s="145" t="s">
        <v>225</v>
      </c>
      <c r="B13" s="145"/>
      <c r="C13" s="146">
        <v>22</v>
      </c>
      <c r="D13" s="146" t="s">
        <v>226</v>
      </c>
      <c r="E13" s="146" t="s">
        <v>227</v>
      </c>
      <c r="F13" s="146" t="s">
        <v>149</v>
      </c>
      <c r="G13" s="146" t="s">
        <v>247</v>
      </c>
      <c r="H13" s="155">
        <v>43100</v>
      </c>
      <c r="I13" s="148">
        <v>1</v>
      </c>
      <c r="J13" s="149" t="s">
        <v>364</v>
      </c>
      <c r="K13" s="184" t="s">
        <v>335</v>
      </c>
      <c r="L13" s="144"/>
    </row>
    <row r="14" spans="1:16" ht="127.5" customHeight="1" x14ac:dyDescent="0.2">
      <c r="A14" s="89" t="s">
        <v>228</v>
      </c>
      <c r="B14" s="89"/>
      <c r="C14" s="167">
        <v>100</v>
      </c>
      <c r="D14" s="167" t="s">
        <v>229</v>
      </c>
      <c r="E14" s="167" t="s">
        <v>230</v>
      </c>
      <c r="F14" s="167" t="s">
        <v>149</v>
      </c>
      <c r="G14" s="167" t="s">
        <v>247</v>
      </c>
      <c r="H14" s="166">
        <v>43100</v>
      </c>
      <c r="I14" s="148">
        <v>1</v>
      </c>
      <c r="J14" s="186" t="s">
        <v>397</v>
      </c>
      <c r="K14" s="185" t="s">
        <v>391</v>
      </c>
      <c r="L14" s="144"/>
    </row>
    <row r="15" spans="1:16" ht="143.25" customHeight="1" x14ac:dyDescent="0.2">
      <c r="A15" s="145" t="s">
        <v>231</v>
      </c>
      <c r="B15" s="145"/>
      <c r="C15" s="146">
        <v>1</v>
      </c>
      <c r="D15" s="146" t="s">
        <v>232</v>
      </c>
      <c r="E15" s="146" t="s">
        <v>248</v>
      </c>
      <c r="F15" s="146" t="s">
        <v>145</v>
      </c>
      <c r="G15" s="146" t="s">
        <v>233</v>
      </c>
      <c r="H15" s="147">
        <v>43069</v>
      </c>
      <c r="I15" s="148">
        <v>1</v>
      </c>
      <c r="J15" s="149" t="s">
        <v>354</v>
      </c>
      <c r="K15" s="214" t="s">
        <v>335</v>
      </c>
    </row>
    <row r="16" spans="1:16" ht="121.5" customHeight="1" x14ac:dyDescent="0.2">
      <c r="A16" s="145" t="s">
        <v>234</v>
      </c>
      <c r="B16" s="145"/>
      <c r="C16" s="146">
        <v>10</v>
      </c>
      <c r="D16" s="146" t="s">
        <v>235</v>
      </c>
      <c r="E16" s="146" t="s">
        <v>236</v>
      </c>
      <c r="F16" s="146" t="s">
        <v>149</v>
      </c>
      <c r="G16" s="146" t="s">
        <v>247</v>
      </c>
      <c r="H16" s="147">
        <v>43100</v>
      </c>
      <c r="I16" s="148">
        <v>1</v>
      </c>
      <c r="J16" s="149" t="s">
        <v>365</v>
      </c>
      <c r="K16" s="216"/>
    </row>
    <row r="17" spans="1:11" ht="132" customHeight="1" x14ac:dyDescent="0.2">
      <c r="A17" s="145" t="s">
        <v>237</v>
      </c>
      <c r="B17" s="145"/>
      <c r="C17" s="146">
        <v>1</v>
      </c>
      <c r="D17" s="146" t="s">
        <v>238</v>
      </c>
      <c r="E17" s="146" t="s">
        <v>239</v>
      </c>
      <c r="F17" s="146" t="s">
        <v>149</v>
      </c>
      <c r="G17" s="146" t="s">
        <v>247</v>
      </c>
      <c r="H17" s="155">
        <v>43038</v>
      </c>
      <c r="I17" s="148">
        <v>1</v>
      </c>
      <c r="J17" s="149" t="s">
        <v>366</v>
      </c>
      <c r="K17" s="214" t="s">
        <v>335</v>
      </c>
    </row>
    <row r="18" spans="1:11" ht="147" customHeight="1" x14ac:dyDescent="0.2">
      <c r="A18" s="145" t="s">
        <v>240</v>
      </c>
      <c r="B18" s="145"/>
      <c r="C18" s="146">
        <v>100</v>
      </c>
      <c r="D18" s="146" t="s">
        <v>241</v>
      </c>
      <c r="E18" s="146" t="s">
        <v>242</v>
      </c>
      <c r="F18" s="146" t="s">
        <v>149</v>
      </c>
      <c r="G18" s="146" t="s">
        <v>247</v>
      </c>
      <c r="H18" s="147">
        <v>43084</v>
      </c>
      <c r="I18" s="148">
        <v>1</v>
      </c>
      <c r="J18" s="149" t="s">
        <v>398</v>
      </c>
      <c r="K18" s="215"/>
    </row>
    <row r="19" spans="1:11" ht="147.75" customHeight="1" x14ac:dyDescent="0.2">
      <c r="A19" s="145" t="s">
        <v>243</v>
      </c>
      <c r="B19" s="145"/>
      <c r="C19" s="146">
        <v>1</v>
      </c>
      <c r="D19" s="146" t="s">
        <v>244</v>
      </c>
      <c r="E19" s="146" t="s">
        <v>245</v>
      </c>
      <c r="F19" s="146" t="s">
        <v>149</v>
      </c>
      <c r="G19" s="146" t="s">
        <v>247</v>
      </c>
      <c r="H19" s="147">
        <v>43100</v>
      </c>
      <c r="I19" s="148">
        <v>1</v>
      </c>
      <c r="J19" s="186" t="s">
        <v>414</v>
      </c>
      <c r="K19" s="216"/>
    </row>
    <row r="20" spans="1:11" x14ac:dyDescent="0.2">
      <c r="I20" s="150">
        <f>AVERAGE(I4:I19)</f>
        <v>1</v>
      </c>
    </row>
    <row r="21" spans="1:11" ht="54" customHeight="1" x14ac:dyDescent="0.2"/>
    <row r="22" spans="1:11" ht="54" customHeight="1" x14ac:dyDescent="0.2"/>
    <row r="23" spans="1:11" ht="54" customHeight="1" x14ac:dyDescent="0.2"/>
    <row r="24" spans="1:11" ht="23.25" customHeight="1" x14ac:dyDescent="0.2"/>
    <row r="25" spans="1:11" ht="23.25" customHeight="1" x14ac:dyDescent="0.2"/>
    <row r="26" spans="1:11" ht="23.25" customHeight="1" x14ac:dyDescent="0.2"/>
    <row r="29" spans="1:11" ht="14" customHeight="1" x14ac:dyDescent="0.2"/>
  </sheetData>
  <sheetProtection formatCells="0" formatColumns="0" formatRows="0" insertColumns="0" insertRows="0" insertHyperlinks="0" deleteColumns="0" deleteRows="0" sort="0" autoFilter="0" pivotTables="0"/>
  <mergeCells count="21">
    <mergeCell ref="K17:K19"/>
    <mergeCell ref="L6:L11"/>
    <mergeCell ref="K4:K8"/>
    <mergeCell ref="J11:J12"/>
    <mergeCell ref="K9:K11"/>
    <mergeCell ref="K15:K16"/>
    <mergeCell ref="A1:K1"/>
    <mergeCell ref="A2:K2"/>
    <mergeCell ref="G6:G11"/>
    <mergeCell ref="I6:I8"/>
    <mergeCell ref="F6:F8"/>
    <mergeCell ref="E6:E8"/>
    <mergeCell ref="D6:D8"/>
    <mergeCell ref="C6:C8"/>
    <mergeCell ref="A6:A8"/>
    <mergeCell ref="F9:F11"/>
    <mergeCell ref="I9:I11"/>
    <mergeCell ref="A9:A11"/>
    <mergeCell ref="C9:C11"/>
    <mergeCell ref="D9:D11"/>
    <mergeCell ref="E9:E11"/>
  </mergeCells>
  <phoneticPr fontId="47" type="noConversion"/>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zoomScaleSheetLayoutView="100" workbookViewId="0">
      <pane ySplit="3" topLeftCell="A4" activePane="bottomLeft" state="frozen"/>
      <selection pane="bottomLeft" sqref="A1:J1"/>
    </sheetView>
  </sheetViews>
  <sheetFormatPr baseColWidth="10" defaultColWidth="11.5" defaultRowHeight="13" x14ac:dyDescent="0.2"/>
  <cols>
    <col min="1" max="1" width="30" style="70" customWidth="1"/>
    <col min="2" max="2" width="8.5" style="121" customWidth="1"/>
    <col min="3" max="3" width="15.83203125" style="121" customWidth="1"/>
    <col min="4" max="4" width="17.33203125" style="121" customWidth="1"/>
    <col min="5" max="5" width="15.5" style="83" customWidth="1"/>
    <col min="6" max="6" width="15.33203125" style="83" hidden="1" customWidth="1"/>
    <col min="7" max="7" width="17.83203125" style="121" customWidth="1"/>
    <col min="8" max="8" width="14.5" style="70" customWidth="1"/>
    <col min="9" max="9" width="40.1640625" style="121" customWidth="1"/>
    <col min="10" max="10" width="36.33203125" style="82" customWidth="1"/>
    <col min="11" max="11" width="19.6640625" style="68" customWidth="1"/>
    <col min="12" max="12" width="13.5" style="68" bestFit="1" customWidth="1"/>
    <col min="13" max="13" width="12.5" style="68" bestFit="1" customWidth="1"/>
    <col min="14" max="14" width="11.5" style="69"/>
    <col min="15" max="238" width="11.5" style="70"/>
    <col min="239" max="239" width="14.5" style="70" customWidth="1"/>
    <col min="240" max="240" width="38" style="70" customWidth="1"/>
    <col min="241" max="241" width="31.5" style="70" customWidth="1"/>
    <col min="242" max="242" width="21.5" style="70" customWidth="1"/>
    <col min="243" max="243" width="19" style="70" customWidth="1"/>
    <col min="244" max="244" width="14" style="70" customWidth="1"/>
    <col min="245" max="245" width="19.1640625" style="70" customWidth="1"/>
    <col min="246" max="246" width="15.83203125" style="70" customWidth="1"/>
    <col min="247" max="248" width="11.5" style="70"/>
    <col min="249" max="249" width="12.83203125" style="70" customWidth="1"/>
    <col min="250" max="250" width="11.5" style="70" customWidth="1"/>
    <col min="251" max="251" width="14.5" style="70" customWidth="1"/>
    <col min="252" max="494" width="11.5" style="70"/>
    <col min="495" max="495" width="14.5" style="70" customWidth="1"/>
    <col min="496" max="496" width="38" style="70" customWidth="1"/>
    <col min="497" max="497" width="31.5" style="70" customWidth="1"/>
    <col min="498" max="498" width="21.5" style="70" customWidth="1"/>
    <col min="499" max="499" width="19" style="70" customWidth="1"/>
    <col min="500" max="500" width="14" style="70" customWidth="1"/>
    <col min="501" max="501" width="19.1640625" style="70" customWidth="1"/>
    <col min="502" max="502" width="15.83203125" style="70" customWidth="1"/>
    <col min="503" max="504" width="11.5" style="70"/>
    <col min="505" max="505" width="12.83203125" style="70" customWidth="1"/>
    <col min="506" max="506" width="11.5" style="70" customWidth="1"/>
    <col min="507" max="507" width="14.5" style="70" customWidth="1"/>
    <col min="508" max="750" width="11.5" style="70"/>
    <col min="751" max="751" width="14.5" style="70" customWidth="1"/>
    <col min="752" max="752" width="38" style="70" customWidth="1"/>
    <col min="753" max="753" width="31.5" style="70" customWidth="1"/>
    <col min="754" max="754" width="21.5" style="70" customWidth="1"/>
    <col min="755" max="755" width="19" style="70" customWidth="1"/>
    <col min="756" max="756" width="14" style="70" customWidth="1"/>
    <col min="757" max="757" width="19.1640625" style="70" customWidth="1"/>
    <col min="758" max="758" width="15.83203125" style="70" customWidth="1"/>
    <col min="759" max="760" width="11.5" style="70"/>
    <col min="761" max="761" width="12.83203125" style="70" customWidth="1"/>
    <col min="762" max="762" width="11.5" style="70" customWidth="1"/>
    <col min="763" max="763" width="14.5" style="70" customWidth="1"/>
    <col min="764" max="1006" width="11.5" style="70"/>
    <col min="1007" max="1007" width="14.5" style="70" customWidth="1"/>
    <col min="1008" max="1008" width="38" style="70" customWidth="1"/>
    <col min="1009" max="1009" width="31.5" style="70" customWidth="1"/>
    <col min="1010" max="1010" width="21.5" style="70" customWidth="1"/>
    <col min="1011" max="1011" width="19" style="70" customWidth="1"/>
    <col min="1012" max="1012" width="14" style="70" customWidth="1"/>
    <col min="1013" max="1013" width="19.1640625" style="70" customWidth="1"/>
    <col min="1014" max="1014" width="15.83203125" style="70" customWidth="1"/>
    <col min="1015" max="1016" width="11.5" style="70"/>
    <col min="1017" max="1017" width="12.83203125" style="70" customWidth="1"/>
    <col min="1018" max="1018" width="11.5" style="70" customWidth="1"/>
    <col min="1019" max="1019" width="14.5" style="70" customWidth="1"/>
    <col min="1020" max="1262" width="11.5" style="70"/>
    <col min="1263" max="1263" width="14.5" style="70" customWidth="1"/>
    <col min="1264" max="1264" width="38" style="70" customWidth="1"/>
    <col min="1265" max="1265" width="31.5" style="70" customWidth="1"/>
    <col min="1266" max="1266" width="21.5" style="70" customWidth="1"/>
    <col min="1267" max="1267" width="19" style="70" customWidth="1"/>
    <col min="1268" max="1268" width="14" style="70" customWidth="1"/>
    <col min="1269" max="1269" width="19.1640625" style="70" customWidth="1"/>
    <col min="1270" max="1270" width="15.83203125" style="70" customWidth="1"/>
    <col min="1271" max="1272" width="11.5" style="70"/>
    <col min="1273" max="1273" width="12.83203125" style="70" customWidth="1"/>
    <col min="1274" max="1274" width="11.5" style="70" customWidth="1"/>
    <col min="1275" max="1275" width="14.5" style="70" customWidth="1"/>
    <col min="1276" max="1518" width="11.5" style="70"/>
    <col min="1519" max="1519" width="14.5" style="70" customWidth="1"/>
    <col min="1520" max="1520" width="38" style="70" customWidth="1"/>
    <col min="1521" max="1521" width="31.5" style="70" customWidth="1"/>
    <col min="1522" max="1522" width="21.5" style="70" customWidth="1"/>
    <col min="1523" max="1523" width="19" style="70" customWidth="1"/>
    <col min="1524" max="1524" width="14" style="70" customWidth="1"/>
    <col min="1525" max="1525" width="19.1640625" style="70" customWidth="1"/>
    <col min="1526" max="1526" width="15.83203125" style="70" customWidth="1"/>
    <col min="1527" max="1528" width="11.5" style="70"/>
    <col min="1529" max="1529" width="12.83203125" style="70" customWidth="1"/>
    <col min="1530" max="1530" width="11.5" style="70" customWidth="1"/>
    <col min="1531" max="1531" width="14.5" style="70" customWidth="1"/>
    <col min="1532" max="1774" width="11.5" style="70"/>
    <col min="1775" max="1775" width="14.5" style="70" customWidth="1"/>
    <col min="1776" max="1776" width="38" style="70" customWidth="1"/>
    <col min="1777" max="1777" width="31.5" style="70" customWidth="1"/>
    <col min="1778" max="1778" width="21.5" style="70" customWidth="1"/>
    <col min="1779" max="1779" width="19" style="70" customWidth="1"/>
    <col min="1780" max="1780" width="14" style="70" customWidth="1"/>
    <col min="1781" max="1781" width="19.1640625" style="70" customWidth="1"/>
    <col min="1782" max="1782" width="15.83203125" style="70" customWidth="1"/>
    <col min="1783" max="1784" width="11.5" style="70"/>
    <col min="1785" max="1785" width="12.83203125" style="70" customWidth="1"/>
    <col min="1786" max="1786" width="11.5" style="70" customWidth="1"/>
    <col min="1787" max="1787" width="14.5" style="70" customWidth="1"/>
    <col min="1788" max="2030" width="11.5" style="70"/>
    <col min="2031" max="2031" width="14.5" style="70" customWidth="1"/>
    <col min="2032" max="2032" width="38" style="70" customWidth="1"/>
    <col min="2033" max="2033" width="31.5" style="70" customWidth="1"/>
    <col min="2034" max="2034" width="21.5" style="70" customWidth="1"/>
    <col min="2035" max="2035" width="19" style="70" customWidth="1"/>
    <col min="2036" max="2036" width="14" style="70" customWidth="1"/>
    <col min="2037" max="2037" width="19.1640625" style="70" customWidth="1"/>
    <col min="2038" max="2038" width="15.83203125" style="70" customWidth="1"/>
    <col min="2039" max="2040" width="11.5" style="70"/>
    <col min="2041" max="2041" width="12.83203125" style="70" customWidth="1"/>
    <col min="2042" max="2042" width="11.5" style="70" customWidth="1"/>
    <col min="2043" max="2043" width="14.5" style="70" customWidth="1"/>
    <col min="2044" max="2286" width="11.5" style="70"/>
    <col min="2287" max="2287" width="14.5" style="70" customWidth="1"/>
    <col min="2288" max="2288" width="38" style="70" customWidth="1"/>
    <col min="2289" max="2289" width="31.5" style="70" customWidth="1"/>
    <col min="2290" max="2290" width="21.5" style="70" customWidth="1"/>
    <col min="2291" max="2291" width="19" style="70" customWidth="1"/>
    <col min="2292" max="2292" width="14" style="70" customWidth="1"/>
    <col min="2293" max="2293" width="19.1640625" style="70" customWidth="1"/>
    <col min="2294" max="2294" width="15.83203125" style="70" customWidth="1"/>
    <col min="2295" max="2296" width="11.5" style="70"/>
    <col min="2297" max="2297" width="12.83203125" style="70" customWidth="1"/>
    <col min="2298" max="2298" width="11.5" style="70" customWidth="1"/>
    <col min="2299" max="2299" width="14.5" style="70" customWidth="1"/>
    <col min="2300" max="2542" width="11.5" style="70"/>
    <col min="2543" max="2543" width="14.5" style="70" customWidth="1"/>
    <col min="2544" max="2544" width="38" style="70" customWidth="1"/>
    <col min="2545" max="2545" width="31.5" style="70" customWidth="1"/>
    <col min="2546" max="2546" width="21.5" style="70" customWidth="1"/>
    <col min="2547" max="2547" width="19" style="70" customWidth="1"/>
    <col min="2548" max="2548" width="14" style="70" customWidth="1"/>
    <col min="2549" max="2549" width="19.1640625" style="70" customWidth="1"/>
    <col min="2550" max="2550" width="15.83203125" style="70" customWidth="1"/>
    <col min="2551" max="2552" width="11.5" style="70"/>
    <col min="2553" max="2553" width="12.83203125" style="70" customWidth="1"/>
    <col min="2554" max="2554" width="11.5" style="70" customWidth="1"/>
    <col min="2555" max="2555" width="14.5" style="70" customWidth="1"/>
    <col min="2556" max="2798" width="11.5" style="70"/>
    <col min="2799" max="2799" width="14.5" style="70" customWidth="1"/>
    <col min="2800" max="2800" width="38" style="70" customWidth="1"/>
    <col min="2801" max="2801" width="31.5" style="70" customWidth="1"/>
    <col min="2802" max="2802" width="21.5" style="70" customWidth="1"/>
    <col min="2803" max="2803" width="19" style="70" customWidth="1"/>
    <col min="2804" max="2804" width="14" style="70" customWidth="1"/>
    <col min="2805" max="2805" width="19.1640625" style="70" customWidth="1"/>
    <col min="2806" max="2806" width="15.83203125" style="70" customWidth="1"/>
    <col min="2807" max="2808" width="11.5" style="70"/>
    <col min="2809" max="2809" width="12.83203125" style="70" customWidth="1"/>
    <col min="2810" max="2810" width="11.5" style="70" customWidth="1"/>
    <col min="2811" max="2811" width="14.5" style="70" customWidth="1"/>
    <col min="2812" max="3054" width="11.5" style="70"/>
    <col min="3055" max="3055" width="14.5" style="70" customWidth="1"/>
    <col min="3056" max="3056" width="38" style="70" customWidth="1"/>
    <col min="3057" max="3057" width="31.5" style="70" customWidth="1"/>
    <col min="3058" max="3058" width="21.5" style="70" customWidth="1"/>
    <col min="3059" max="3059" width="19" style="70" customWidth="1"/>
    <col min="3060" max="3060" width="14" style="70" customWidth="1"/>
    <col min="3061" max="3061" width="19.1640625" style="70" customWidth="1"/>
    <col min="3062" max="3062" width="15.83203125" style="70" customWidth="1"/>
    <col min="3063" max="3064" width="11.5" style="70"/>
    <col min="3065" max="3065" width="12.83203125" style="70" customWidth="1"/>
    <col min="3066" max="3066" width="11.5" style="70" customWidth="1"/>
    <col min="3067" max="3067" width="14.5" style="70" customWidth="1"/>
    <col min="3068" max="3310" width="11.5" style="70"/>
    <col min="3311" max="3311" width="14.5" style="70" customWidth="1"/>
    <col min="3312" max="3312" width="38" style="70" customWidth="1"/>
    <col min="3313" max="3313" width="31.5" style="70" customWidth="1"/>
    <col min="3314" max="3314" width="21.5" style="70" customWidth="1"/>
    <col min="3315" max="3315" width="19" style="70" customWidth="1"/>
    <col min="3316" max="3316" width="14" style="70" customWidth="1"/>
    <col min="3317" max="3317" width="19.1640625" style="70" customWidth="1"/>
    <col min="3318" max="3318" width="15.83203125" style="70" customWidth="1"/>
    <col min="3319" max="3320" width="11.5" style="70"/>
    <col min="3321" max="3321" width="12.83203125" style="70" customWidth="1"/>
    <col min="3322" max="3322" width="11.5" style="70" customWidth="1"/>
    <col min="3323" max="3323" width="14.5" style="70" customWidth="1"/>
    <col min="3324" max="3566" width="11.5" style="70"/>
    <col min="3567" max="3567" width="14.5" style="70" customWidth="1"/>
    <col min="3568" max="3568" width="38" style="70" customWidth="1"/>
    <col min="3569" max="3569" width="31.5" style="70" customWidth="1"/>
    <col min="3570" max="3570" width="21.5" style="70" customWidth="1"/>
    <col min="3571" max="3571" width="19" style="70" customWidth="1"/>
    <col min="3572" max="3572" width="14" style="70" customWidth="1"/>
    <col min="3573" max="3573" width="19.1640625" style="70" customWidth="1"/>
    <col min="3574" max="3574" width="15.83203125" style="70" customWidth="1"/>
    <col min="3575" max="3576" width="11.5" style="70"/>
    <col min="3577" max="3577" width="12.83203125" style="70" customWidth="1"/>
    <col min="3578" max="3578" width="11.5" style="70" customWidth="1"/>
    <col min="3579" max="3579" width="14.5" style="70" customWidth="1"/>
    <col min="3580" max="3822" width="11.5" style="70"/>
    <col min="3823" max="3823" width="14.5" style="70" customWidth="1"/>
    <col min="3824" max="3824" width="38" style="70" customWidth="1"/>
    <col min="3825" max="3825" width="31.5" style="70" customWidth="1"/>
    <col min="3826" max="3826" width="21.5" style="70" customWidth="1"/>
    <col min="3827" max="3827" width="19" style="70" customWidth="1"/>
    <col min="3828" max="3828" width="14" style="70" customWidth="1"/>
    <col min="3829" max="3829" width="19.1640625" style="70" customWidth="1"/>
    <col min="3830" max="3830" width="15.83203125" style="70" customWidth="1"/>
    <col min="3831" max="3832" width="11.5" style="70"/>
    <col min="3833" max="3833" width="12.83203125" style="70" customWidth="1"/>
    <col min="3834" max="3834" width="11.5" style="70" customWidth="1"/>
    <col min="3835" max="3835" width="14.5" style="70" customWidth="1"/>
    <col min="3836" max="4078" width="11.5" style="70"/>
    <col min="4079" max="4079" width="14.5" style="70" customWidth="1"/>
    <col min="4080" max="4080" width="38" style="70" customWidth="1"/>
    <col min="4081" max="4081" width="31.5" style="70" customWidth="1"/>
    <col min="4082" max="4082" width="21.5" style="70" customWidth="1"/>
    <col min="4083" max="4083" width="19" style="70" customWidth="1"/>
    <col min="4084" max="4084" width="14" style="70" customWidth="1"/>
    <col min="4085" max="4085" width="19.1640625" style="70" customWidth="1"/>
    <col min="4086" max="4086" width="15.83203125" style="70" customWidth="1"/>
    <col min="4087" max="4088" width="11.5" style="70"/>
    <col min="4089" max="4089" width="12.83203125" style="70" customWidth="1"/>
    <col min="4090" max="4090" width="11.5" style="70" customWidth="1"/>
    <col min="4091" max="4091" width="14.5" style="70" customWidth="1"/>
    <col min="4092" max="4334" width="11.5" style="70"/>
    <col min="4335" max="4335" width="14.5" style="70" customWidth="1"/>
    <col min="4336" max="4336" width="38" style="70" customWidth="1"/>
    <col min="4337" max="4337" width="31.5" style="70" customWidth="1"/>
    <col min="4338" max="4338" width="21.5" style="70" customWidth="1"/>
    <col min="4339" max="4339" width="19" style="70" customWidth="1"/>
    <col min="4340" max="4340" width="14" style="70" customWidth="1"/>
    <col min="4341" max="4341" width="19.1640625" style="70" customWidth="1"/>
    <col min="4342" max="4342" width="15.83203125" style="70" customWidth="1"/>
    <col min="4343" max="4344" width="11.5" style="70"/>
    <col min="4345" max="4345" width="12.83203125" style="70" customWidth="1"/>
    <col min="4346" max="4346" width="11.5" style="70" customWidth="1"/>
    <col min="4347" max="4347" width="14.5" style="70" customWidth="1"/>
    <col min="4348" max="4590" width="11.5" style="70"/>
    <col min="4591" max="4591" width="14.5" style="70" customWidth="1"/>
    <col min="4592" max="4592" width="38" style="70" customWidth="1"/>
    <col min="4593" max="4593" width="31.5" style="70" customWidth="1"/>
    <col min="4594" max="4594" width="21.5" style="70" customWidth="1"/>
    <col min="4595" max="4595" width="19" style="70" customWidth="1"/>
    <col min="4596" max="4596" width="14" style="70" customWidth="1"/>
    <col min="4597" max="4597" width="19.1640625" style="70" customWidth="1"/>
    <col min="4598" max="4598" width="15.83203125" style="70" customWidth="1"/>
    <col min="4599" max="4600" width="11.5" style="70"/>
    <col min="4601" max="4601" width="12.83203125" style="70" customWidth="1"/>
    <col min="4602" max="4602" width="11.5" style="70" customWidth="1"/>
    <col min="4603" max="4603" width="14.5" style="70" customWidth="1"/>
    <col min="4604" max="4846" width="11.5" style="70"/>
    <col min="4847" max="4847" width="14.5" style="70" customWidth="1"/>
    <col min="4848" max="4848" width="38" style="70" customWidth="1"/>
    <col min="4849" max="4849" width="31.5" style="70" customWidth="1"/>
    <col min="4850" max="4850" width="21.5" style="70" customWidth="1"/>
    <col min="4851" max="4851" width="19" style="70" customWidth="1"/>
    <col min="4852" max="4852" width="14" style="70" customWidth="1"/>
    <col min="4853" max="4853" width="19.1640625" style="70" customWidth="1"/>
    <col min="4854" max="4854" width="15.83203125" style="70" customWidth="1"/>
    <col min="4855" max="4856" width="11.5" style="70"/>
    <col min="4857" max="4857" width="12.83203125" style="70" customWidth="1"/>
    <col min="4858" max="4858" width="11.5" style="70" customWidth="1"/>
    <col min="4859" max="4859" width="14.5" style="70" customWidth="1"/>
    <col min="4860" max="5102" width="11.5" style="70"/>
    <col min="5103" max="5103" width="14.5" style="70" customWidth="1"/>
    <col min="5104" max="5104" width="38" style="70" customWidth="1"/>
    <col min="5105" max="5105" width="31.5" style="70" customWidth="1"/>
    <col min="5106" max="5106" width="21.5" style="70" customWidth="1"/>
    <col min="5107" max="5107" width="19" style="70" customWidth="1"/>
    <col min="5108" max="5108" width="14" style="70" customWidth="1"/>
    <col min="5109" max="5109" width="19.1640625" style="70" customWidth="1"/>
    <col min="5110" max="5110" width="15.83203125" style="70" customWidth="1"/>
    <col min="5111" max="5112" width="11.5" style="70"/>
    <col min="5113" max="5113" width="12.83203125" style="70" customWidth="1"/>
    <col min="5114" max="5114" width="11.5" style="70" customWidth="1"/>
    <col min="5115" max="5115" width="14.5" style="70" customWidth="1"/>
    <col min="5116" max="5358" width="11.5" style="70"/>
    <col min="5359" max="5359" width="14.5" style="70" customWidth="1"/>
    <col min="5360" max="5360" width="38" style="70" customWidth="1"/>
    <col min="5361" max="5361" width="31.5" style="70" customWidth="1"/>
    <col min="5362" max="5362" width="21.5" style="70" customWidth="1"/>
    <col min="5363" max="5363" width="19" style="70" customWidth="1"/>
    <col min="5364" max="5364" width="14" style="70" customWidth="1"/>
    <col min="5365" max="5365" width="19.1640625" style="70" customWidth="1"/>
    <col min="5366" max="5366" width="15.83203125" style="70" customWidth="1"/>
    <col min="5367" max="5368" width="11.5" style="70"/>
    <col min="5369" max="5369" width="12.83203125" style="70" customWidth="1"/>
    <col min="5370" max="5370" width="11.5" style="70" customWidth="1"/>
    <col min="5371" max="5371" width="14.5" style="70" customWidth="1"/>
    <col min="5372" max="5614" width="11.5" style="70"/>
    <col min="5615" max="5615" width="14.5" style="70" customWidth="1"/>
    <col min="5616" max="5616" width="38" style="70" customWidth="1"/>
    <col min="5617" max="5617" width="31.5" style="70" customWidth="1"/>
    <col min="5618" max="5618" width="21.5" style="70" customWidth="1"/>
    <col min="5619" max="5619" width="19" style="70" customWidth="1"/>
    <col min="5620" max="5620" width="14" style="70" customWidth="1"/>
    <col min="5621" max="5621" width="19.1640625" style="70" customWidth="1"/>
    <col min="5622" max="5622" width="15.83203125" style="70" customWidth="1"/>
    <col min="5623" max="5624" width="11.5" style="70"/>
    <col min="5625" max="5625" width="12.83203125" style="70" customWidth="1"/>
    <col min="5626" max="5626" width="11.5" style="70" customWidth="1"/>
    <col min="5627" max="5627" width="14.5" style="70" customWidth="1"/>
    <col min="5628" max="5870" width="11.5" style="70"/>
    <col min="5871" max="5871" width="14.5" style="70" customWidth="1"/>
    <col min="5872" max="5872" width="38" style="70" customWidth="1"/>
    <col min="5873" max="5873" width="31.5" style="70" customWidth="1"/>
    <col min="5874" max="5874" width="21.5" style="70" customWidth="1"/>
    <col min="5875" max="5875" width="19" style="70" customWidth="1"/>
    <col min="5876" max="5876" width="14" style="70" customWidth="1"/>
    <col min="5877" max="5877" width="19.1640625" style="70" customWidth="1"/>
    <col min="5878" max="5878" width="15.83203125" style="70" customWidth="1"/>
    <col min="5879" max="5880" width="11.5" style="70"/>
    <col min="5881" max="5881" width="12.83203125" style="70" customWidth="1"/>
    <col min="5882" max="5882" width="11.5" style="70" customWidth="1"/>
    <col min="5883" max="5883" width="14.5" style="70" customWidth="1"/>
    <col min="5884" max="6126" width="11.5" style="70"/>
    <col min="6127" max="6127" width="14.5" style="70" customWidth="1"/>
    <col min="6128" max="6128" width="38" style="70" customWidth="1"/>
    <col min="6129" max="6129" width="31.5" style="70" customWidth="1"/>
    <col min="6130" max="6130" width="21.5" style="70" customWidth="1"/>
    <col min="6131" max="6131" width="19" style="70" customWidth="1"/>
    <col min="6132" max="6132" width="14" style="70" customWidth="1"/>
    <col min="6133" max="6133" width="19.1640625" style="70" customWidth="1"/>
    <col min="6134" max="6134" width="15.83203125" style="70" customWidth="1"/>
    <col min="6135" max="6136" width="11.5" style="70"/>
    <col min="6137" max="6137" width="12.83203125" style="70" customWidth="1"/>
    <col min="6138" max="6138" width="11.5" style="70" customWidth="1"/>
    <col min="6139" max="6139" width="14.5" style="70" customWidth="1"/>
    <col min="6140" max="6382" width="11.5" style="70"/>
    <col min="6383" max="6383" width="14.5" style="70" customWidth="1"/>
    <col min="6384" max="6384" width="38" style="70" customWidth="1"/>
    <col min="6385" max="6385" width="31.5" style="70" customWidth="1"/>
    <col min="6386" max="6386" width="21.5" style="70" customWidth="1"/>
    <col min="6387" max="6387" width="19" style="70" customWidth="1"/>
    <col min="6388" max="6388" width="14" style="70" customWidth="1"/>
    <col min="6389" max="6389" width="19.1640625" style="70" customWidth="1"/>
    <col min="6390" max="6390" width="15.83203125" style="70" customWidth="1"/>
    <col min="6391" max="6392" width="11.5" style="70"/>
    <col min="6393" max="6393" width="12.83203125" style="70" customWidth="1"/>
    <col min="6394" max="6394" width="11.5" style="70" customWidth="1"/>
    <col min="6395" max="6395" width="14.5" style="70" customWidth="1"/>
    <col min="6396" max="6638" width="11.5" style="70"/>
    <col min="6639" max="6639" width="14.5" style="70" customWidth="1"/>
    <col min="6640" max="6640" width="38" style="70" customWidth="1"/>
    <col min="6641" max="6641" width="31.5" style="70" customWidth="1"/>
    <col min="6642" max="6642" width="21.5" style="70" customWidth="1"/>
    <col min="6643" max="6643" width="19" style="70" customWidth="1"/>
    <col min="6644" max="6644" width="14" style="70" customWidth="1"/>
    <col min="6645" max="6645" width="19.1640625" style="70" customWidth="1"/>
    <col min="6646" max="6646" width="15.83203125" style="70" customWidth="1"/>
    <col min="6647" max="6648" width="11.5" style="70"/>
    <col min="6649" max="6649" width="12.83203125" style="70" customWidth="1"/>
    <col min="6650" max="6650" width="11.5" style="70" customWidth="1"/>
    <col min="6651" max="6651" width="14.5" style="70" customWidth="1"/>
    <col min="6652" max="6894" width="11.5" style="70"/>
    <col min="6895" max="6895" width="14.5" style="70" customWidth="1"/>
    <col min="6896" max="6896" width="38" style="70" customWidth="1"/>
    <col min="6897" max="6897" width="31.5" style="70" customWidth="1"/>
    <col min="6898" max="6898" width="21.5" style="70" customWidth="1"/>
    <col min="6899" max="6899" width="19" style="70" customWidth="1"/>
    <col min="6900" max="6900" width="14" style="70" customWidth="1"/>
    <col min="6901" max="6901" width="19.1640625" style="70" customWidth="1"/>
    <col min="6902" max="6902" width="15.83203125" style="70" customWidth="1"/>
    <col min="6903" max="6904" width="11.5" style="70"/>
    <col min="6905" max="6905" width="12.83203125" style="70" customWidth="1"/>
    <col min="6906" max="6906" width="11.5" style="70" customWidth="1"/>
    <col min="6907" max="6907" width="14.5" style="70" customWidth="1"/>
    <col min="6908" max="7150" width="11.5" style="70"/>
    <col min="7151" max="7151" width="14.5" style="70" customWidth="1"/>
    <col min="7152" max="7152" width="38" style="70" customWidth="1"/>
    <col min="7153" max="7153" width="31.5" style="70" customWidth="1"/>
    <col min="7154" max="7154" width="21.5" style="70" customWidth="1"/>
    <col min="7155" max="7155" width="19" style="70" customWidth="1"/>
    <col min="7156" max="7156" width="14" style="70" customWidth="1"/>
    <col min="7157" max="7157" width="19.1640625" style="70" customWidth="1"/>
    <col min="7158" max="7158" width="15.83203125" style="70" customWidth="1"/>
    <col min="7159" max="7160" width="11.5" style="70"/>
    <col min="7161" max="7161" width="12.83203125" style="70" customWidth="1"/>
    <col min="7162" max="7162" width="11.5" style="70" customWidth="1"/>
    <col min="7163" max="7163" width="14.5" style="70" customWidth="1"/>
    <col min="7164" max="7406" width="11.5" style="70"/>
    <col min="7407" max="7407" width="14.5" style="70" customWidth="1"/>
    <col min="7408" max="7408" width="38" style="70" customWidth="1"/>
    <col min="7409" max="7409" width="31.5" style="70" customWidth="1"/>
    <col min="7410" max="7410" width="21.5" style="70" customWidth="1"/>
    <col min="7411" max="7411" width="19" style="70" customWidth="1"/>
    <col min="7412" max="7412" width="14" style="70" customWidth="1"/>
    <col min="7413" max="7413" width="19.1640625" style="70" customWidth="1"/>
    <col min="7414" max="7414" width="15.83203125" style="70" customWidth="1"/>
    <col min="7415" max="7416" width="11.5" style="70"/>
    <col min="7417" max="7417" width="12.83203125" style="70" customWidth="1"/>
    <col min="7418" max="7418" width="11.5" style="70" customWidth="1"/>
    <col min="7419" max="7419" width="14.5" style="70" customWidth="1"/>
    <col min="7420" max="7662" width="11.5" style="70"/>
    <col min="7663" max="7663" width="14.5" style="70" customWidth="1"/>
    <col min="7664" max="7664" width="38" style="70" customWidth="1"/>
    <col min="7665" max="7665" width="31.5" style="70" customWidth="1"/>
    <col min="7666" max="7666" width="21.5" style="70" customWidth="1"/>
    <col min="7667" max="7667" width="19" style="70" customWidth="1"/>
    <col min="7668" max="7668" width="14" style="70" customWidth="1"/>
    <col min="7669" max="7669" width="19.1640625" style="70" customWidth="1"/>
    <col min="7670" max="7670" width="15.83203125" style="70" customWidth="1"/>
    <col min="7671" max="7672" width="11.5" style="70"/>
    <col min="7673" max="7673" width="12.83203125" style="70" customWidth="1"/>
    <col min="7674" max="7674" width="11.5" style="70" customWidth="1"/>
    <col min="7675" max="7675" width="14.5" style="70" customWidth="1"/>
    <col min="7676" max="7918" width="11.5" style="70"/>
    <col min="7919" max="7919" width="14.5" style="70" customWidth="1"/>
    <col min="7920" max="7920" width="38" style="70" customWidth="1"/>
    <col min="7921" max="7921" width="31.5" style="70" customWidth="1"/>
    <col min="7922" max="7922" width="21.5" style="70" customWidth="1"/>
    <col min="7923" max="7923" width="19" style="70" customWidth="1"/>
    <col min="7924" max="7924" width="14" style="70" customWidth="1"/>
    <col min="7925" max="7925" width="19.1640625" style="70" customWidth="1"/>
    <col min="7926" max="7926" width="15.83203125" style="70" customWidth="1"/>
    <col min="7927" max="7928" width="11.5" style="70"/>
    <col min="7929" max="7929" width="12.83203125" style="70" customWidth="1"/>
    <col min="7930" max="7930" width="11.5" style="70" customWidth="1"/>
    <col min="7931" max="7931" width="14.5" style="70" customWidth="1"/>
    <col min="7932" max="8174" width="11.5" style="70"/>
    <col min="8175" max="8175" width="14.5" style="70" customWidth="1"/>
    <col min="8176" max="8176" width="38" style="70" customWidth="1"/>
    <col min="8177" max="8177" width="31.5" style="70" customWidth="1"/>
    <col min="8178" max="8178" width="21.5" style="70" customWidth="1"/>
    <col min="8179" max="8179" width="19" style="70" customWidth="1"/>
    <col min="8180" max="8180" width="14" style="70" customWidth="1"/>
    <col min="8181" max="8181" width="19.1640625" style="70" customWidth="1"/>
    <col min="8182" max="8182" width="15.83203125" style="70" customWidth="1"/>
    <col min="8183" max="8184" width="11.5" style="70"/>
    <col min="8185" max="8185" width="12.83203125" style="70" customWidth="1"/>
    <col min="8186" max="8186" width="11.5" style="70" customWidth="1"/>
    <col min="8187" max="8187" width="14.5" style="70" customWidth="1"/>
    <col min="8188" max="8430" width="11.5" style="70"/>
    <col min="8431" max="8431" width="14.5" style="70" customWidth="1"/>
    <col min="8432" max="8432" width="38" style="70" customWidth="1"/>
    <col min="8433" max="8433" width="31.5" style="70" customWidth="1"/>
    <col min="8434" max="8434" width="21.5" style="70" customWidth="1"/>
    <col min="8435" max="8435" width="19" style="70" customWidth="1"/>
    <col min="8436" max="8436" width="14" style="70" customWidth="1"/>
    <col min="8437" max="8437" width="19.1640625" style="70" customWidth="1"/>
    <col min="8438" max="8438" width="15.83203125" style="70" customWidth="1"/>
    <col min="8439" max="8440" width="11.5" style="70"/>
    <col min="8441" max="8441" width="12.83203125" style="70" customWidth="1"/>
    <col min="8442" max="8442" width="11.5" style="70" customWidth="1"/>
    <col min="8443" max="8443" width="14.5" style="70" customWidth="1"/>
    <col min="8444" max="8686" width="11.5" style="70"/>
    <col min="8687" max="8687" width="14.5" style="70" customWidth="1"/>
    <col min="8688" max="8688" width="38" style="70" customWidth="1"/>
    <col min="8689" max="8689" width="31.5" style="70" customWidth="1"/>
    <col min="8690" max="8690" width="21.5" style="70" customWidth="1"/>
    <col min="8691" max="8691" width="19" style="70" customWidth="1"/>
    <col min="8692" max="8692" width="14" style="70" customWidth="1"/>
    <col min="8693" max="8693" width="19.1640625" style="70" customWidth="1"/>
    <col min="8694" max="8694" width="15.83203125" style="70" customWidth="1"/>
    <col min="8695" max="8696" width="11.5" style="70"/>
    <col min="8697" max="8697" width="12.83203125" style="70" customWidth="1"/>
    <col min="8698" max="8698" width="11.5" style="70" customWidth="1"/>
    <col min="8699" max="8699" width="14.5" style="70" customWidth="1"/>
    <col min="8700" max="8942" width="11.5" style="70"/>
    <col min="8943" max="8943" width="14.5" style="70" customWidth="1"/>
    <col min="8944" max="8944" width="38" style="70" customWidth="1"/>
    <col min="8945" max="8945" width="31.5" style="70" customWidth="1"/>
    <col min="8946" max="8946" width="21.5" style="70" customWidth="1"/>
    <col min="8947" max="8947" width="19" style="70" customWidth="1"/>
    <col min="8948" max="8948" width="14" style="70" customWidth="1"/>
    <col min="8949" max="8949" width="19.1640625" style="70" customWidth="1"/>
    <col min="8950" max="8950" width="15.83203125" style="70" customWidth="1"/>
    <col min="8951" max="8952" width="11.5" style="70"/>
    <col min="8953" max="8953" width="12.83203125" style="70" customWidth="1"/>
    <col min="8954" max="8954" width="11.5" style="70" customWidth="1"/>
    <col min="8955" max="8955" width="14.5" style="70" customWidth="1"/>
    <col min="8956" max="9198" width="11.5" style="70"/>
    <col min="9199" max="9199" width="14.5" style="70" customWidth="1"/>
    <col min="9200" max="9200" width="38" style="70" customWidth="1"/>
    <col min="9201" max="9201" width="31.5" style="70" customWidth="1"/>
    <col min="9202" max="9202" width="21.5" style="70" customWidth="1"/>
    <col min="9203" max="9203" width="19" style="70" customWidth="1"/>
    <col min="9204" max="9204" width="14" style="70" customWidth="1"/>
    <col min="9205" max="9205" width="19.1640625" style="70" customWidth="1"/>
    <col min="9206" max="9206" width="15.83203125" style="70" customWidth="1"/>
    <col min="9207" max="9208" width="11.5" style="70"/>
    <col min="9209" max="9209" width="12.83203125" style="70" customWidth="1"/>
    <col min="9210" max="9210" width="11.5" style="70" customWidth="1"/>
    <col min="9211" max="9211" width="14.5" style="70" customWidth="1"/>
    <col min="9212" max="9454" width="11.5" style="70"/>
    <col min="9455" max="9455" width="14.5" style="70" customWidth="1"/>
    <col min="9456" max="9456" width="38" style="70" customWidth="1"/>
    <col min="9457" max="9457" width="31.5" style="70" customWidth="1"/>
    <col min="9458" max="9458" width="21.5" style="70" customWidth="1"/>
    <col min="9459" max="9459" width="19" style="70" customWidth="1"/>
    <col min="9460" max="9460" width="14" style="70" customWidth="1"/>
    <col min="9461" max="9461" width="19.1640625" style="70" customWidth="1"/>
    <col min="9462" max="9462" width="15.83203125" style="70" customWidth="1"/>
    <col min="9463" max="9464" width="11.5" style="70"/>
    <col min="9465" max="9465" width="12.83203125" style="70" customWidth="1"/>
    <col min="9466" max="9466" width="11.5" style="70" customWidth="1"/>
    <col min="9467" max="9467" width="14.5" style="70" customWidth="1"/>
    <col min="9468" max="9710" width="11.5" style="70"/>
    <col min="9711" max="9711" width="14.5" style="70" customWidth="1"/>
    <col min="9712" max="9712" width="38" style="70" customWidth="1"/>
    <col min="9713" max="9713" width="31.5" style="70" customWidth="1"/>
    <col min="9714" max="9714" width="21.5" style="70" customWidth="1"/>
    <col min="9715" max="9715" width="19" style="70" customWidth="1"/>
    <col min="9716" max="9716" width="14" style="70" customWidth="1"/>
    <col min="9717" max="9717" width="19.1640625" style="70" customWidth="1"/>
    <col min="9718" max="9718" width="15.83203125" style="70" customWidth="1"/>
    <col min="9719" max="9720" width="11.5" style="70"/>
    <col min="9721" max="9721" width="12.83203125" style="70" customWidth="1"/>
    <col min="9722" max="9722" width="11.5" style="70" customWidth="1"/>
    <col min="9723" max="9723" width="14.5" style="70" customWidth="1"/>
    <col min="9724" max="9966" width="11.5" style="70"/>
    <col min="9967" max="9967" width="14.5" style="70" customWidth="1"/>
    <col min="9968" max="9968" width="38" style="70" customWidth="1"/>
    <col min="9969" max="9969" width="31.5" style="70" customWidth="1"/>
    <col min="9970" max="9970" width="21.5" style="70" customWidth="1"/>
    <col min="9971" max="9971" width="19" style="70" customWidth="1"/>
    <col min="9972" max="9972" width="14" style="70" customWidth="1"/>
    <col min="9973" max="9973" width="19.1640625" style="70" customWidth="1"/>
    <col min="9974" max="9974" width="15.83203125" style="70" customWidth="1"/>
    <col min="9975" max="9976" width="11.5" style="70"/>
    <col min="9977" max="9977" width="12.83203125" style="70" customWidth="1"/>
    <col min="9978" max="9978" width="11.5" style="70" customWidth="1"/>
    <col min="9979" max="9979" width="14.5" style="70" customWidth="1"/>
    <col min="9980" max="10222" width="11.5" style="70"/>
    <col min="10223" max="10223" width="14.5" style="70" customWidth="1"/>
    <col min="10224" max="10224" width="38" style="70" customWidth="1"/>
    <col min="10225" max="10225" width="31.5" style="70" customWidth="1"/>
    <col min="10226" max="10226" width="21.5" style="70" customWidth="1"/>
    <col min="10227" max="10227" width="19" style="70" customWidth="1"/>
    <col min="10228" max="10228" width="14" style="70" customWidth="1"/>
    <col min="10229" max="10229" width="19.1640625" style="70" customWidth="1"/>
    <col min="10230" max="10230" width="15.83203125" style="70" customWidth="1"/>
    <col min="10231" max="10232" width="11.5" style="70"/>
    <col min="10233" max="10233" width="12.83203125" style="70" customWidth="1"/>
    <col min="10234" max="10234" width="11.5" style="70" customWidth="1"/>
    <col min="10235" max="10235" width="14.5" style="70" customWidth="1"/>
    <col min="10236" max="10478" width="11.5" style="70"/>
    <col min="10479" max="10479" width="14.5" style="70" customWidth="1"/>
    <col min="10480" max="10480" width="38" style="70" customWidth="1"/>
    <col min="10481" max="10481" width="31.5" style="70" customWidth="1"/>
    <col min="10482" max="10482" width="21.5" style="70" customWidth="1"/>
    <col min="10483" max="10483" width="19" style="70" customWidth="1"/>
    <col min="10484" max="10484" width="14" style="70" customWidth="1"/>
    <col min="10485" max="10485" width="19.1640625" style="70" customWidth="1"/>
    <col min="10486" max="10486" width="15.83203125" style="70" customWidth="1"/>
    <col min="10487" max="10488" width="11.5" style="70"/>
    <col min="10489" max="10489" width="12.83203125" style="70" customWidth="1"/>
    <col min="10490" max="10490" width="11.5" style="70" customWidth="1"/>
    <col min="10491" max="10491" width="14.5" style="70" customWidth="1"/>
    <col min="10492" max="10734" width="11.5" style="70"/>
    <col min="10735" max="10735" width="14.5" style="70" customWidth="1"/>
    <col min="10736" max="10736" width="38" style="70" customWidth="1"/>
    <col min="10737" max="10737" width="31.5" style="70" customWidth="1"/>
    <col min="10738" max="10738" width="21.5" style="70" customWidth="1"/>
    <col min="10739" max="10739" width="19" style="70" customWidth="1"/>
    <col min="10740" max="10740" width="14" style="70" customWidth="1"/>
    <col min="10741" max="10741" width="19.1640625" style="70" customWidth="1"/>
    <col min="10742" max="10742" width="15.83203125" style="70" customWidth="1"/>
    <col min="10743" max="10744" width="11.5" style="70"/>
    <col min="10745" max="10745" width="12.83203125" style="70" customWidth="1"/>
    <col min="10746" max="10746" width="11.5" style="70" customWidth="1"/>
    <col min="10747" max="10747" width="14.5" style="70" customWidth="1"/>
    <col min="10748" max="10990" width="11.5" style="70"/>
    <col min="10991" max="10991" width="14.5" style="70" customWidth="1"/>
    <col min="10992" max="10992" width="38" style="70" customWidth="1"/>
    <col min="10993" max="10993" width="31.5" style="70" customWidth="1"/>
    <col min="10994" max="10994" width="21.5" style="70" customWidth="1"/>
    <col min="10995" max="10995" width="19" style="70" customWidth="1"/>
    <col min="10996" max="10996" width="14" style="70" customWidth="1"/>
    <col min="10997" max="10997" width="19.1640625" style="70" customWidth="1"/>
    <col min="10998" max="10998" width="15.83203125" style="70" customWidth="1"/>
    <col min="10999" max="11000" width="11.5" style="70"/>
    <col min="11001" max="11001" width="12.83203125" style="70" customWidth="1"/>
    <col min="11002" max="11002" width="11.5" style="70" customWidth="1"/>
    <col min="11003" max="11003" width="14.5" style="70" customWidth="1"/>
    <col min="11004" max="11246" width="11.5" style="70"/>
    <col min="11247" max="11247" width="14.5" style="70" customWidth="1"/>
    <col min="11248" max="11248" width="38" style="70" customWidth="1"/>
    <col min="11249" max="11249" width="31.5" style="70" customWidth="1"/>
    <col min="11250" max="11250" width="21.5" style="70" customWidth="1"/>
    <col min="11251" max="11251" width="19" style="70" customWidth="1"/>
    <col min="11252" max="11252" width="14" style="70" customWidth="1"/>
    <col min="11253" max="11253" width="19.1640625" style="70" customWidth="1"/>
    <col min="11254" max="11254" width="15.83203125" style="70" customWidth="1"/>
    <col min="11255" max="11256" width="11.5" style="70"/>
    <col min="11257" max="11257" width="12.83203125" style="70" customWidth="1"/>
    <col min="11258" max="11258" width="11.5" style="70" customWidth="1"/>
    <col min="11259" max="11259" width="14.5" style="70" customWidth="1"/>
    <col min="11260" max="11502" width="11.5" style="70"/>
    <col min="11503" max="11503" width="14.5" style="70" customWidth="1"/>
    <col min="11504" max="11504" width="38" style="70" customWidth="1"/>
    <col min="11505" max="11505" width="31.5" style="70" customWidth="1"/>
    <col min="11506" max="11506" width="21.5" style="70" customWidth="1"/>
    <col min="11507" max="11507" width="19" style="70" customWidth="1"/>
    <col min="11508" max="11508" width="14" style="70" customWidth="1"/>
    <col min="11509" max="11509" width="19.1640625" style="70" customWidth="1"/>
    <col min="11510" max="11510" width="15.83203125" style="70" customWidth="1"/>
    <col min="11511" max="11512" width="11.5" style="70"/>
    <col min="11513" max="11513" width="12.83203125" style="70" customWidth="1"/>
    <col min="11514" max="11514" width="11.5" style="70" customWidth="1"/>
    <col min="11515" max="11515" width="14.5" style="70" customWidth="1"/>
    <col min="11516" max="11758" width="11.5" style="70"/>
    <col min="11759" max="11759" width="14.5" style="70" customWidth="1"/>
    <col min="11760" max="11760" width="38" style="70" customWidth="1"/>
    <col min="11761" max="11761" width="31.5" style="70" customWidth="1"/>
    <col min="11762" max="11762" width="21.5" style="70" customWidth="1"/>
    <col min="11763" max="11763" width="19" style="70" customWidth="1"/>
    <col min="11764" max="11764" width="14" style="70" customWidth="1"/>
    <col min="11765" max="11765" width="19.1640625" style="70" customWidth="1"/>
    <col min="11766" max="11766" width="15.83203125" style="70" customWidth="1"/>
    <col min="11767" max="11768" width="11.5" style="70"/>
    <col min="11769" max="11769" width="12.83203125" style="70" customWidth="1"/>
    <col min="11770" max="11770" width="11.5" style="70" customWidth="1"/>
    <col min="11771" max="11771" width="14.5" style="70" customWidth="1"/>
    <col min="11772" max="12014" width="11.5" style="70"/>
    <col min="12015" max="12015" width="14.5" style="70" customWidth="1"/>
    <col min="12016" max="12016" width="38" style="70" customWidth="1"/>
    <col min="12017" max="12017" width="31.5" style="70" customWidth="1"/>
    <col min="12018" max="12018" width="21.5" style="70" customWidth="1"/>
    <col min="12019" max="12019" width="19" style="70" customWidth="1"/>
    <col min="12020" max="12020" width="14" style="70" customWidth="1"/>
    <col min="12021" max="12021" width="19.1640625" style="70" customWidth="1"/>
    <col min="12022" max="12022" width="15.83203125" style="70" customWidth="1"/>
    <col min="12023" max="12024" width="11.5" style="70"/>
    <col min="12025" max="12025" width="12.83203125" style="70" customWidth="1"/>
    <col min="12026" max="12026" width="11.5" style="70" customWidth="1"/>
    <col min="12027" max="12027" width="14.5" style="70" customWidth="1"/>
    <col min="12028" max="12270" width="11.5" style="70"/>
    <col min="12271" max="12271" width="14.5" style="70" customWidth="1"/>
    <col min="12272" max="12272" width="38" style="70" customWidth="1"/>
    <col min="12273" max="12273" width="31.5" style="70" customWidth="1"/>
    <col min="12274" max="12274" width="21.5" style="70" customWidth="1"/>
    <col min="12275" max="12275" width="19" style="70" customWidth="1"/>
    <col min="12276" max="12276" width="14" style="70" customWidth="1"/>
    <col min="12277" max="12277" width="19.1640625" style="70" customWidth="1"/>
    <col min="12278" max="12278" width="15.83203125" style="70" customWidth="1"/>
    <col min="12279" max="12280" width="11.5" style="70"/>
    <col min="12281" max="12281" width="12.83203125" style="70" customWidth="1"/>
    <col min="12282" max="12282" width="11.5" style="70" customWidth="1"/>
    <col min="12283" max="12283" width="14.5" style="70" customWidth="1"/>
    <col min="12284" max="12526" width="11.5" style="70"/>
    <col min="12527" max="12527" width="14.5" style="70" customWidth="1"/>
    <col min="12528" max="12528" width="38" style="70" customWidth="1"/>
    <col min="12529" max="12529" width="31.5" style="70" customWidth="1"/>
    <col min="12530" max="12530" width="21.5" style="70" customWidth="1"/>
    <col min="12531" max="12531" width="19" style="70" customWidth="1"/>
    <col min="12532" max="12532" width="14" style="70" customWidth="1"/>
    <col min="12533" max="12533" width="19.1640625" style="70" customWidth="1"/>
    <col min="12534" max="12534" width="15.83203125" style="70" customWidth="1"/>
    <col min="12535" max="12536" width="11.5" style="70"/>
    <col min="12537" max="12537" width="12.83203125" style="70" customWidth="1"/>
    <col min="12538" max="12538" width="11.5" style="70" customWidth="1"/>
    <col min="12539" max="12539" width="14.5" style="70" customWidth="1"/>
    <col min="12540" max="12782" width="11.5" style="70"/>
    <col min="12783" max="12783" width="14.5" style="70" customWidth="1"/>
    <col min="12784" max="12784" width="38" style="70" customWidth="1"/>
    <col min="12785" max="12785" width="31.5" style="70" customWidth="1"/>
    <col min="12786" max="12786" width="21.5" style="70" customWidth="1"/>
    <col min="12787" max="12787" width="19" style="70" customWidth="1"/>
    <col min="12788" max="12788" width="14" style="70" customWidth="1"/>
    <col min="12789" max="12789" width="19.1640625" style="70" customWidth="1"/>
    <col min="12790" max="12790" width="15.83203125" style="70" customWidth="1"/>
    <col min="12791" max="12792" width="11.5" style="70"/>
    <col min="12793" max="12793" width="12.83203125" style="70" customWidth="1"/>
    <col min="12794" max="12794" width="11.5" style="70" customWidth="1"/>
    <col min="12795" max="12795" width="14.5" style="70" customWidth="1"/>
    <col min="12796" max="13038" width="11.5" style="70"/>
    <col min="13039" max="13039" width="14.5" style="70" customWidth="1"/>
    <col min="13040" max="13040" width="38" style="70" customWidth="1"/>
    <col min="13041" max="13041" width="31.5" style="70" customWidth="1"/>
    <col min="13042" max="13042" width="21.5" style="70" customWidth="1"/>
    <col min="13043" max="13043" width="19" style="70" customWidth="1"/>
    <col min="13044" max="13044" width="14" style="70" customWidth="1"/>
    <col min="13045" max="13045" width="19.1640625" style="70" customWidth="1"/>
    <col min="13046" max="13046" width="15.83203125" style="70" customWidth="1"/>
    <col min="13047" max="13048" width="11.5" style="70"/>
    <col min="13049" max="13049" width="12.83203125" style="70" customWidth="1"/>
    <col min="13050" max="13050" width="11.5" style="70" customWidth="1"/>
    <col min="13051" max="13051" width="14.5" style="70" customWidth="1"/>
    <col min="13052" max="13294" width="11.5" style="70"/>
    <col min="13295" max="13295" width="14.5" style="70" customWidth="1"/>
    <col min="13296" max="13296" width="38" style="70" customWidth="1"/>
    <col min="13297" max="13297" width="31.5" style="70" customWidth="1"/>
    <col min="13298" max="13298" width="21.5" style="70" customWidth="1"/>
    <col min="13299" max="13299" width="19" style="70" customWidth="1"/>
    <col min="13300" max="13300" width="14" style="70" customWidth="1"/>
    <col min="13301" max="13301" width="19.1640625" style="70" customWidth="1"/>
    <col min="13302" max="13302" width="15.83203125" style="70" customWidth="1"/>
    <col min="13303" max="13304" width="11.5" style="70"/>
    <col min="13305" max="13305" width="12.83203125" style="70" customWidth="1"/>
    <col min="13306" max="13306" width="11.5" style="70" customWidth="1"/>
    <col min="13307" max="13307" width="14.5" style="70" customWidth="1"/>
    <col min="13308" max="13550" width="11.5" style="70"/>
    <col min="13551" max="13551" width="14.5" style="70" customWidth="1"/>
    <col min="13552" max="13552" width="38" style="70" customWidth="1"/>
    <col min="13553" max="13553" width="31.5" style="70" customWidth="1"/>
    <col min="13554" max="13554" width="21.5" style="70" customWidth="1"/>
    <col min="13555" max="13555" width="19" style="70" customWidth="1"/>
    <col min="13556" max="13556" width="14" style="70" customWidth="1"/>
    <col min="13557" max="13557" width="19.1640625" style="70" customWidth="1"/>
    <col min="13558" max="13558" width="15.83203125" style="70" customWidth="1"/>
    <col min="13559" max="13560" width="11.5" style="70"/>
    <col min="13561" max="13561" width="12.83203125" style="70" customWidth="1"/>
    <col min="13562" max="13562" width="11.5" style="70" customWidth="1"/>
    <col min="13563" max="13563" width="14.5" style="70" customWidth="1"/>
    <col min="13564" max="13806" width="11.5" style="70"/>
    <col min="13807" max="13807" width="14.5" style="70" customWidth="1"/>
    <col min="13808" max="13808" width="38" style="70" customWidth="1"/>
    <col min="13809" max="13809" width="31.5" style="70" customWidth="1"/>
    <col min="13810" max="13810" width="21.5" style="70" customWidth="1"/>
    <col min="13811" max="13811" width="19" style="70" customWidth="1"/>
    <col min="13812" max="13812" width="14" style="70" customWidth="1"/>
    <col min="13813" max="13813" width="19.1640625" style="70" customWidth="1"/>
    <col min="13814" max="13814" width="15.83203125" style="70" customWidth="1"/>
    <col min="13815" max="13816" width="11.5" style="70"/>
    <col min="13817" max="13817" width="12.83203125" style="70" customWidth="1"/>
    <col min="13818" max="13818" width="11.5" style="70" customWidth="1"/>
    <col min="13819" max="13819" width="14.5" style="70" customWidth="1"/>
    <col min="13820" max="14062" width="11.5" style="70"/>
    <col min="14063" max="14063" width="14.5" style="70" customWidth="1"/>
    <col min="14064" max="14064" width="38" style="70" customWidth="1"/>
    <col min="14065" max="14065" width="31.5" style="70" customWidth="1"/>
    <col min="14066" max="14066" width="21.5" style="70" customWidth="1"/>
    <col min="14067" max="14067" width="19" style="70" customWidth="1"/>
    <col min="14068" max="14068" width="14" style="70" customWidth="1"/>
    <col min="14069" max="14069" width="19.1640625" style="70" customWidth="1"/>
    <col min="14070" max="14070" width="15.83203125" style="70" customWidth="1"/>
    <col min="14071" max="14072" width="11.5" style="70"/>
    <col min="14073" max="14073" width="12.83203125" style="70" customWidth="1"/>
    <col min="14074" max="14074" width="11.5" style="70" customWidth="1"/>
    <col min="14075" max="14075" width="14.5" style="70" customWidth="1"/>
    <col min="14076" max="14318" width="11.5" style="70"/>
    <col min="14319" max="14319" width="14.5" style="70" customWidth="1"/>
    <col min="14320" max="14320" width="38" style="70" customWidth="1"/>
    <col min="14321" max="14321" width="31.5" style="70" customWidth="1"/>
    <col min="14322" max="14322" width="21.5" style="70" customWidth="1"/>
    <col min="14323" max="14323" width="19" style="70" customWidth="1"/>
    <col min="14324" max="14324" width="14" style="70" customWidth="1"/>
    <col min="14325" max="14325" width="19.1640625" style="70" customWidth="1"/>
    <col min="14326" max="14326" width="15.83203125" style="70" customWidth="1"/>
    <col min="14327" max="14328" width="11.5" style="70"/>
    <col min="14329" max="14329" width="12.83203125" style="70" customWidth="1"/>
    <col min="14330" max="14330" width="11.5" style="70" customWidth="1"/>
    <col min="14331" max="14331" width="14.5" style="70" customWidth="1"/>
    <col min="14332" max="14574" width="11.5" style="70"/>
    <col min="14575" max="14575" width="14.5" style="70" customWidth="1"/>
    <col min="14576" max="14576" width="38" style="70" customWidth="1"/>
    <col min="14577" max="14577" width="31.5" style="70" customWidth="1"/>
    <col min="14578" max="14578" width="21.5" style="70" customWidth="1"/>
    <col min="14579" max="14579" width="19" style="70" customWidth="1"/>
    <col min="14580" max="14580" width="14" style="70" customWidth="1"/>
    <col min="14581" max="14581" width="19.1640625" style="70" customWidth="1"/>
    <col min="14582" max="14582" width="15.83203125" style="70" customWidth="1"/>
    <col min="14583" max="14584" width="11.5" style="70"/>
    <col min="14585" max="14585" width="12.83203125" style="70" customWidth="1"/>
    <col min="14586" max="14586" width="11.5" style="70" customWidth="1"/>
    <col min="14587" max="14587" width="14.5" style="70" customWidth="1"/>
    <col min="14588" max="14830" width="11.5" style="70"/>
    <col min="14831" max="14831" width="14.5" style="70" customWidth="1"/>
    <col min="14832" max="14832" width="38" style="70" customWidth="1"/>
    <col min="14833" max="14833" width="31.5" style="70" customWidth="1"/>
    <col min="14834" max="14834" width="21.5" style="70" customWidth="1"/>
    <col min="14835" max="14835" width="19" style="70" customWidth="1"/>
    <col min="14836" max="14836" width="14" style="70" customWidth="1"/>
    <col min="14837" max="14837" width="19.1640625" style="70" customWidth="1"/>
    <col min="14838" max="14838" width="15.83203125" style="70" customWidth="1"/>
    <col min="14839" max="14840" width="11.5" style="70"/>
    <col min="14841" max="14841" width="12.83203125" style="70" customWidth="1"/>
    <col min="14842" max="14842" width="11.5" style="70" customWidth="1"/>
    <col min="14843" max="14843" width="14.5" style="70" customWidth="1"/>
    <col min="14844" max="15086" width="11.5" style="70"/>
    <col min="15087" max="15087" width="14.5" style="70" customWidth="1"/>
    <col min="15088" max="15088" width="38" style="70" customWidth="1"/>
    <col min="15089" max="15089" width="31.5" style="70" customWidth="1"/>
    <col min="15090" max="15090" width="21.5" style="70" customWidth="1"/>
    <col min="15091" max="15091" width="19" style="70" customWidth="1"/>
    <col min="15092" max="15092" width="14" style="70" customWidth="1"/>
    <col min="15093" max="15093" width="19.1640625" style="70" customWidth="1"/>
    <col min="15094" max="15094" width="15.83203125" style="70" customWidth="1"/>
    <col min="15095" max="15096" width="11.5" style="70"/>
    <col min="15097" max="15097" width="12.83203125" style="70" customWidth="1"/>
    <col min="15098" max="15098" width="11.5" style="70" customWidth="1"/>
    <col min="15099" max="15099" width="14.5" style="70" customWidth="1"/>
    <col min="15100" max="15342" width="11.5" style="70"/>
    <col min="15343" max="15343" width="14.5" style="70" customWidth="1"/>
    <col min="15344" max="15344" width="38" style="70" customWidth="1"/>
    <col min="15345" max="15345" width="31.5" style="70" customWidth="1"/>
    <col min="15346" max="15346" width="21.5" style="70" customWidth="1"/>
    <col min="15347" max="15347" width="19" style="70" customWidth="1"/>
    <col min="15348" max="15348" width="14" style="70" customWidth="1"/>
    <col min="15349" max="15349" width="19.1640625" style="70" customWidth="1"/>
    <col min="15350" max="15350" width="15.83203125" style="70" customWidth="1"/>
    <col min="15351" max="15352" width="11.5" style="70"/>
    <col min="15353" max="15353" width="12.83203125" style="70" customWidth="1"/>
    <col min="15354" max="15354" width="11.5" style="70" customWidth="1"/>
    <col min="15355" max="15355" width="14.5" style="70" customWidth="1"/>
    <col min="15356" max="15598" width="11.5" style="70"/>
    <col min="15599" max="15599" width="14.5" style="70" customWidth="1"/>
    <col min="15600" max="15600" width="38" style="70" customWidth="1"/>
    <col min="15601" max="15601" width="31.5" style="70" customWidth="1"/>
    <col min="15602" max="15602" width="21.5" style="70" customWidth="1"/>
    <col min="15603" max="15603" width="19" style="70" customWidth="1"/>
    <col min="15604" max="15604" width="14" style="70" customWidth="1"/>
    <col min="15605" max="15605" width="19.1640625" style="70" customWidth="1"/>
    <col min="15606" max="15606" width="15.83203125" style="70" customWidth="1"/>
    <col min="15607" max="15608" width="11.5" style="70"/>
    <col min="15609" max="15609" width="12.83203125" style="70" customWidth="1"/>
    <col min="15610" max="15610" width="11.5" style="70" customWidth="1"/>
    <col min="15611" max="15611" width="14.5" style="70" customWidth="1"/>
    <col min="15612" max="15854" width="11.5" style="70"/>
    <col min="15855" max="15855" width="14.5" style="70" customWidth="1"/>
    <col min="15856" max="15856" width="38" style="70" customWidth="1"/>
    <col min="15857" max="15857" width="31.5" style="70" customWidth="1"/>
    <col min="15858" max="15858" width="21.5" style="70" customWidth="1"/>
    <col min="15859" max="15859" width="19" style="70" customWidth="1"/>
    <col min="15860" max="15860" width="14" style="70" customWidth="1"/>
    <col min="15861" max="15861" width="19.1640625" style="70" customWidth="1"/>
    <col min="15862" max="15862" width="15.83203125" style="70" customWidth="1"/>
    <col min="15863" max="15864" width="11.5" style="70"/>
    <col min="15865" max="15865" width="12.83203125" style="70" customWidth="1"/>
    <col min="15866" max="15866" width="11.5" style="70" customWidth="1"/>
    <col min="15867" max="15867" width="14.5" style="70" customWidth="1"/>
    <col min="15868" max="16110" width="11.5" style="70"/>
    <col min="16111" max="16111" width="14.5" style="70" customWidth="1"/>
    <col min="16112" max="16112" width="38" style="70" customWidth="1"/>
    <col min="16113" max="16113" width="31.5" style="70" customWidth="1"/>
    <col min="16114" max="16114" width="21.5" style="70" customWidth="1"/>
    <col min="16115" max="16115" width="19" style="70" customWidth="1"/>
    <col min="16116" max="16116" width="14" style="70" customWidth="1"/>
    <col min="16117" max="16117" width="19.1640625" style="70" customWidth="1"/>
    <col min="16118" max="16118" width="15.83203125" style="70" customWidth="1"/>
    <col min="16119" max="16120" width="11.5" style="70"/>
    <col min="16121" max="16121" width="12.83203125" style="70" customWidth="1"/>
    <col min="16122" max="16122" width="11.5" style="70" customWidth="1"/>
    <col min="16123" max="16123" width="14.5" style="70" customWidth="1"/>
    <col min="16124" max="16384" width="11.5" style="70"/>
  </cols>
  <sheetData>
    <row r="1" spans="1:14" ht="76.5" customHeight="1" x14ac:dyDescent="0.2">
      <c r="A1" s="217" t="s">
        <v>155</v>
      </c>
      <c r="B1" s="217"/>
      <c r="C1" s="217"/>
      <c r="D1" s="217"/>
      <c r="E1" s="217"/>
      <c r="F1" s="217"/>
      <c r="G1" s="217"/>
      <c r="H1" s="217"/>
      <c r="I1" s="217"/>
      <c r="J1" s="217"/>
    </row>
    <row r="2" spans="1:14" ht="22" customHeight="1" x14ac:dyDescent="0.2">
      <c r="A2" s="201" t="s">
        <v>130</v>
      </c>
      <c r="B2" s="201"/>
      <c r="C2" s="201"/>
      <c r="D2" s="201"/>
      <c r="E2" s="201"/>
      <c r="F2" s="201"/>
      <c r="G2" s="201"/>
      <c r="H2" s="201"/>
      <c r="I2" s="201"/>
      <c r="J2" s="201"/>
    </row>
    <row r="3" spans="1:14" ht="67.5" customHeight="1" x14ac:dyDescent="0.2">
      <c r="A3" s="103" t="s">
        <v>139</v>
      </c>
      <c r="B3" s="104" t="s">
        <v>159</v>
      </c>
      <c r="C3" s="104" t="s">
        <v>158</v>
      </c>
      <c r="D3" s="104" t="s">
        <v>160</v>
      </c>
      <c r="E3" s="104" t="s">
        <v>142</v>
      </c>
      <c r="F3" s="104" t="s">
        <v>161</v>
      </c>
      <c r="G3" s="103" t="s">
        <v>140</v>
      </c>
      <c r="H3" s="103" t="s">
        <v>156</v>
      </c>
      <c r="I3" s="87" t="s">
        <v>157</v>
      </c>
      <c r="J3" s="87" t="s">
        <v>141</v>
      </c>
    </row>
    <row r="4" spans="1:14" ht="108" customHeight="1" x14ac:dyDescent="0.2">
      <c r="A4" s="72" t="s">
        <v>194</v>
      </c>
      <c r="B4" s="106">
        <v>100</v>
      </c>
      <c r="C4" s="106" t="s">
        <v>195</v>
      </c>
      <c r="D4" s="106" t="s">
        <v>196</v>
      </c>
      <c r="E4" s="106" t="s">
        <v>143</v>
      </c>
      <c r="F4" s="106" t="s">
        <v>197</v>
      </c>
      <c r="G4" s="105">
        <v>42962</v>
      </c>
      <c r="H4" s="137">
        <v>1</v>
      </c>
      <c r="I4" s="133" t="s">
        <v>355</v>
      </c>
      <c r="J4" s="218" t="s">
        <v>335</v>
      </c>
      <c r="K4" s="58"/>
      <c r="L4" s="58"/>
      <c r="M4" s="58"/>
    </row>
    <row r="5" spans="1:14" s="94" customFormat="1" ht="129" customHeight="1" x14ac:dyDescent="0.2">
      <c r="A5" s="192" t="s">
        <v>198</v>
      </c>
      <c r="B5" s="194">
        <v>100</v>
      </c>
      <c r="C5" s="194" t="s">
        <v>199</v>
      </c>
      <c r="D5" s="194" t="s">
        <v>200</v>
      </c>
      <c r="E5" s="194" t="s">
        <v>143</v>
      </c>
      <c r="F5" s="194" t="s">
        <v>150</v>
      </c>
      <c r="G5" s="193">
        <v>43008</v>
      </c>
      <c r="H5" s="137">
        <v>1</v>
      </c>
      <c r="I5" s="133" t="s">
        <v>356</v>
      </c>
      <c r="J5" s="219"/>
      <c r="K5" s="117"/>
      <c r="L5" s="92"/>
      <c r="M5" s="92"/>
      <c r="N5" s="93"/>
    </row>
    <row r="6" spans="1:14" ht="102" customHeight="1" x14ac:dyDescent="0.2">
      <c r="A6" s="72" t="s">
        <v>201</v>
      </c>
      <c r="B6" s="106">
        <v>100</v>
      </c>
      <c r="C6" s="106" t="s">
        <v>202</v>
      </c>
      <c r="D6" s="106" t="s">
        <v>203</v>
      </c>
      <c r="E6" s="106" t="s">
        <v>143</v>
      </c>
      <c r="F6" s="106" t="s">
        <v>204</v>
      </c>
      <c r="G6" s="105">
        <v>43100</v>
      </c>
      <c r="H6" s="137">
        <v>1</v>
      </c>
      <c r="I6" s="133" t="s">
        <v>389</v>
      </c>
      <c r="J6" s="219"/>
      <c r="K6" s="71"/>
      <c r="L6" s="71"/>
      <c r="M6" s="71"/>
    </row>
    <row r="7" spans="1:14" ht="167.25" customHeight="1" x14ac:dyDescent="0.2">
      <c r="A7" s="72" t="s">
        <v>205</v>
      </c>
      <c r="B7" s="106">
        <v>100</v>
      </c>
      <c r="C7" s="106" t="s">
        <v>206</v>
      </c>
      <c r="D7" s="106" t="s">
        <v>207</v>
      </c>
      <c r="E7" s="106" t="s">
        <v>143</v>
      </c>
      <c r="F7" s="106" t="s">
        <v>208</v>
      </c>
      <c r="G7" s="105">
        <v>43100</v>
      </c>
      <c r="H7" s="137">
        <v>1</v>
      </c>
      <c r="I7" s="191" t="s">
        <v>390</v>
      </c>
      <c r="J7" s="220"/>
    </row>
    <row r="8" spans="1:14" x14ac:dyDescent="0.2">
      <c r="A8" s="84"/>
      <c r="B8" s="80"/>
      <c r="C8" s="80"/>
      <c r="D8" s="80"/>
      <c r="H8" s="138">
        <f>AVERAGE(H4:H7)</f>
        <v>1</v>
      </c>
    </row>
    <row r="9" spans="1:14" ht="54" customHeight="1" x14ac:dyDescent="0.2">
      <c r="A9" s="84"/>
      <c r="B9" s="80"/>
      <c r="C9" s="80"/>
      <c r="D9" s="80"/>
    </row>
    <row r="10" spans="1:14" ht="54" customHeight="1" x14ac:dyDescent="0.2">
      <c r="A10" s="84"/>
      <c r="B10" s="80"/>
      <c r="C10" s="80"/>
      <c r="D10" s="80"/>
    </row>
    <row r="11" spans="1:14" ht="54" customHeight="1" x14ac:dyDescent="0.2">
      <c r="A11" s="84"/>
      <c r="B11" s="80"/>
      <c r="C11" s="80"/>
      <c r="D11" s="80"/>
    </row>
    <row r="12" spans="1:14" ht="54" customHeight="1" x14ac:dyDescent="0.2">
      <c r="A12" s="84"/>
      <c r="B12" s="80"/>
      <c r="C12" s="80"/>
      <c r="D12" s="80"/>
    </row>
    <row r="13" spans="1:14" ht="54" customHeight="1" x14ac:dyDescent="0.2">
      <c r="A13" s="84"/>
      <c r="B13" s="80"/>
      <c r="C13" s="80"/>
      <c r="D13" s="80"/>
    </row>
    <row r="14" spans="1:14" ht="54" customHeight="1" x14ac:dyDescent="0.2">
      <c r="A14" s="84"/>
      <c r="B14" s="80"/>
      <c r="C14" s="80"/>
      <c r="D14" s="80"/>
    </row>
    <row r="15" spans="1:14" ht="23.25" customHeight="1" x14ac:dyDescent="0.2">
      <c r="A15" s="84"/>
      <c r="B15" s="80"/>
      <c r="C15" s="80"/>
      <c r="D15" s="80"/>
    </row>
    <row r="16" spans="1:14" ht="23.25" customHeight="1" x14ac:dyDescent="0.2">
      <c r="A16" s="84"/>
      <c r="B16" s="80"/>
      <c r="C16" s="80"/>
      <c r="D16" s="80"/>
    </row>
    <row r="17" spans="1:14" ht="23.25" customHeight="1" x14ac:dyDescent="0.2">
      <c r="A17" s="84"/>
      <c r="B17" s="80"/>
      <c r="C17" s="80"/>
      <c r="D17" s="80"/>
    </row>
    <row r="18" spans="1:14" x14ac:dyDescent="0.2">
      <c r="A18" s="84"/>
      <c r="B18" s="80"/>
      <c r="C18" s="80"/>
      <c r="D18" s="80"/>
    </row>
    <row r="19" spans="1:14" s="124" customFormat="1" x14ac:dyDescent="0.2">
      <c r="A19" s="84"/>
      <c r="B19" s="80"/>
      <c r="C19" s="80"/>
      <c r="D19" s="80"/>
      <c r="E19" s="83"/>
      <c r="F19" s="83"/>
      <c r="G19" s="121"/>
      <c r="H19" s="70"/>
      <c r="I19" s="121"/>
      <c r="J19" s="82"/>
      <c r="K19" s="122"/>
      <c r="L19" s="122"/>
      <c r="M19" s="122"/>
      <c r="N19" s="123"/>
    </row>
    <row r="20" spans="1:14" ht="14" customHeight="1" x14ac:dyDescent="0.2">
      <c r="A20" s="84"/>
      <c r="B20" s="80"/>
      <c r="C20" s="80"/>
      <c r="D20" s="80"/>
    </row>
    <row r="21" spans="1:14" x14ac:dyDescent="0.2">
      <c r="A21" s="84"/>
      <c r="B21" s="80"/>
      <c r="C21" s="80"/>
      <c r="D21" s="80"/>
    </row>
    <row r="22" spans="1:14" x14ac:dyDescent="0.2">
      <c r="A22" s="84"/>
      <c r="B22" s="80"/>
      <c r="C22" s="80"/>
      <c r="D22" s="80"/>
    </row>
    <row r="23" spans="1:14" x14ac:dyDescent="0.2">
      <c r="A23" s="84"/>
      <c r="B23" s="80"/>
      <c r="C23" s="80"/>
      <c r="D23" s="80"/>
    </row>
    <row r="24" spans="1:14" x14ac:dyDescent="0.2">
      <c r="A24" s="84"/>
      <c r="B24" s="80"/>
      <c r="C24" s="80"/>
      <c r="D24" s="80"/>
    </row>
    <row r="25" spans="1:14" x14ac:dyDescent="0.2">
      <c r="A25" s="84"/>
      <c r="B25" s="80"/>
      <c r="C25" s="80"/>
      <c r="D25" s="80"/>
    </row>
    <row r="26" spans="1:14" x14ac:dyDescent="0.2">
      <c r="A26" s="84"/>
      <c r="B26" s="80"/>
      <c r="C26" s="80"/>
      <c r="D26" s="80"/>
    </row>
    <row r="27" spans="1:14" x14ac:dyDescent="0.2">
      <c r="A27" s="84"/>
      <c r="B27" s="80"/>
      <c r="C27" s="80"/>
      <c r="D27" s="80"/>
    </row>
  </sheetData>
  <sheetProtection formatCells="0" formatColumns="0" formatRows="0" insertColumns="0" insertRows="0" insertHyperlinks="0" deleteColumns="0" deleteRows="0" sort="0" autoFilter="0" pivotTables="0"/>
  <mergeCells count="3">
    <mergeCell ref="A1:J1"/>
    <mergeCell ref="A2:J2"/>
    <mergeCell ref="J4:J7"/>
  </mergeCells>
  <phoneticPr fontId="47" type="noConversion"/>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SheetLayoutView="100" workbookViewId="0">
      <pane ySplit="3" topLeftCell="A4" activePane="bottomLeft" state="frozen"/>
      <selection pane="bottomLeft" sqref="A1:K1"/>
    </sheetView>
  </sheetViews>
  <sheetFormatPr baseColWidth="10" defaultColWidth="11.5" defaultRowHeight="13" x14ac:dyDescent="0.2"/>
  <cols>
    <col min="1" max="1" width="17.5" style="109" customWidth="1"/>
    <col min="2" max="2" width="21.1640625" style="109" customWidth="1"/>
    <col min="3" max="3" width="9.5" style="83" customWidth="1"/>
    <col min="4" max="4" width="14" style="83" customWidth="1"/>
    <col min="5" max="5" width="15.1640625" style="83" customWidth="1"/>
    <col min="6" max="6" width="15.83203125" style="83" customWidth="1"/>
    <col min="7" max="7" width="16.33203125" style="83" hidden="1" customWidth="1"/>
    <col min="8" max="8" width="17.6640625" style="121" customWidth="1"/>
    <col min="9" max="9" width="15.1640625" style="121" customWidth="1"/>
    <col min="10" max="10" width="57.5" style="109" customWidth="1"/>
    <col min="11" max="11" width="32.33203125" style="126" customWidth="1"/>
    <col min="12" max="12" width="21" style="108" hidden="1" customWidth="1"/>
    <col min="13" max="13" width="13.5" style="107" hidden="1" customWidth="1"/>
    <col min="14" max="14" width="12.5" style="108" hidden="1" customWidth="1"/>
    <col min="15" max="15" width="0" style="108" hidden="1" customWidth="1"/>
    <col min="16" max="18" width="0" style="109" hidden="1" customWidth="1"/>
    <col min="19" max="19" width="35" style="109" customWidth="1"/>
    <col min="20" max="239" width="11.5" style="109"/>
    <col min="240" max="240" width="14.5" style="109" customWidth="1"/>
    <col min="241" max="241" width="38" style="109" customWidth="1"/>
    <col min="242" max="242" width="31.5" style="109" customWidth="1"/>
    <col min="243" max="243" width="21.5" style="109" customWidth="1"/>
    <col min="244" max="244" width="19" style="109" customWidth="1"/>
    <col min="245" max="245" width="14" style="109" customWidth="1"/>
    <col min="246" max="246" width="19.1640625" style="109" customWidth="1"/>
    <col min="247" max="247" width="15.83203125" style="109" customWidth="1"/>
    <col min="248" max="249" width="11.5" style="109"/>
    <col min="250" max="250" width="12.83203125" style="109" customWidth="1"/>
    <col min="251" max="251" width="11.5" style="109" customWidth="1"/>
    <col min="252" max="252" width="14.5" style="109" customWidth="1"/>
    <col min="253" max="495" width="11.5" style="109"/>
    <col min="496" max="496" width="14.5" style="109" customWidth="1"/>
    <col min="497" max="497" width="38" style="109" customWidth="1"/>
    <col min="498" max="498" width="31.5" style="109" customWidth="1"/>
    <col min="499" max="499" width="21.5" style="109" customWidth="1"/>
    <col min="500" max="500" width="19" style="109" customWidth="1"/>
    <col min="501" max="501" width="14" style="109" customWidth="1"/>
    <col min="502" max="502" width="19.1640625" style="109" customWidth="1"/>
    <col min="503" max="503" width="15.83203125" style="109" customWidth="1"/>
    <col min="504" max="505" width="11.5" style="109"/>
    <col min="506" max="506" width="12.83203125" style="109" customWidth="1"/>
    <col min="507" max="507" width="11.5" style="109" customWidth="1"/>
    <col min="508" max="508" width="14.5" style="109" customWidth="1"/>
    <col min="509" max="751" width="11.5" style="109"/>
    <col min="752" max="752" width="14.5" style="109" customWidth="1"/>
    <col min="753" max="753" width="38" style="109" customWidth="1"/>
    <col min="754" max="754" width="31.5" style="109" customWidth="1"/>
    <col min="755" max="755" width="21.5" style="109" customWidth="1"/>
    <col min="756" max="756" width="19" style="109" customWidth="1"/>
    <col min="757" max="757" width="14" style="109" customWidth="1"/>
    <col min="758" max="758" width="19.1640625" style="109" customWidth="1"/>
    <col min="759" max="759" width="15.83203125" style="109" customWidth="1"/>
    <col min="760" max="761" width="11.5" style="109"/>
    <col min="762" max="762" width="12.83203125" style="109" customWidth="1"/>
    <col min="763" max="763" width="11.5" style="109" customWidth="1"/>
    <col min="764" max="764" width="14.5" style="109" customWidth="1"/>
    <col min="765" max="1007" width="11.5" style="109"/>
    <col min="1008" max="1008" width="14.5" style="109" customWidth="1"/>
    <col min="1009" max="1009" width="38" style="109" customWidth="1"/>
    <col min="1010" max="1010" width="31.5" style="109" customWidth="1"/>
    <col min="1011" max="1011" width="21.5" style="109" customWidth="1"/>
    <col min="1012" max="1012" width="19" style="109" customWidth="1"/>
    <col min="1013" max="1013" width="14" style="109" customWidth="1"/>
    <col min="1014" max="1014" width="19.1640625" style="109" customWidth="1"/>
    <col min="1015" max="1015" width="15.83203125" style="109" customWidth="1"/>
    <col min="1016" max="1017" width="11.5" style="109"/>
    <col min="1018" max="1018" width="12.83203125" style="109" customWidth="1"/>
    <col min="1019" max="1019" width="11.5" style="109" customWidth="1"/>
    <col min="1020" max="1020" width="14.5" style="109" customWidth="1"/>
    <col min="1021" max="1263" width="11.5" style="109"/>
    <col min="1264" max="1264" width="14.5" style="109" customWidth="1"/>
    <col min="1265" max="1265" width="38" style="109" customWidth="1"/>
    <col min="1266" max="1266" width="31.5" style="109" customWidth="1"/>
    <col min="1267" max="1267" width="21.5" style="109" customWidth="1"/>
    <col min="1268" max="1268" width="19" style="109" customWidth="1"/>
    <col min="1269" max="1269" width="14" style="109" customWidth="1"/>
    <col min="1270" max="1270" width="19.1640625" style="109" customWidth="1"/>
    <col min="1271" max="1271" width="15.83203125" style="109" customWidth="1"/>
    <col min="1272" max="1273" width="11.5" style="109"/>
    <col min="1274" max="1274" width="12.83203125" style="109" customWidth="1"/>
    <col min="1275" max="1275" width="11.5" style="109" customWidth="1"/>
    <col min="1276" max="1276" width="14.5" style="109" customWidth="1"/>
    <col min="1277" max="1519" width="11.5" style="109"/>
    <col min="1520" max="1520" width="14.5" style="109" customWidth="1"/>
    <col min="1521" max="1521" width="38" style="109" customWidth="1"/>
    <col min="1522" max="1522" width="31.5" style="109" customWidth="1"/>
    <col min="1523" max="1523" width="21.5" style="109" customWidth="1"/>
    <col min="1524" max="1524" width="19" style="109" customWidth="1"/>
    <col min="1525" max="1525" width="14" style="109" customWidth="1"/>
    <col min="1526" max="1526" width="19.1640625" style="109" customWidth="1"/>
    <col min="1527" max="1527" width="15.83203125" style="109" customWidth="1"/>
    <col min="1528" max="1529" width="11.5" style="109"/>
    <col min="1530" max="1530" width="12.83203125" style="109" customWidth="1"/>
    <col min="1531" max="1531" width="11.5" style="109" customWidth="1"/>
    <col min="1532" max="1532" width="14.5" style="109" customWidth="1"/>
    <col min="1533" max="1775" width="11.5" style="109"/>
    <col min="1776" max="1776" width="14.5" style="109" customWidth="1"/>
    <col min="1777" max="1777" width="38" style="109" customWidth="1"/>
    <col min="1778" max="1778" width="31.5" style="109" customWidth="1"/>
    <col min="1779" max="1779" width="21.5" style="109" customWidth="1"/>
    <col min="1780" max="1780" width="19" style="109" customWidth="1"/>
    <col min="1781" max="1781" width="14" style="109" customWidth="1"/>
    <col min="1782" max="1782" width="19.1640625" style="109" customWidth="1"/>
    <col min="1783" max="1783" width="15.83203125" style="109" customWidth="1"/>
    <col min="1784" max="1785" width="11.5" style="109"/>
    <col min="1786" max="1786" width="12.83203125" style="109" customWidth="1"/>
    <col min="1787" max="1787" width="11.5" style="109" customWidth="1"/>
    <col min="1788" max="1788" width="14.5" style="109" customWidth="1"/>
    <col min="1789" max="2031" width="11.5" style="109"/>
    <col min="2032" max="2032" width="14.5" style="109" customWidth="1"/>
    <col min="2033" max="2033" width="38" style="109" customWidth="1"/>
    <col min="2034" max="2034" width="31.5" style="109" customWidth="1"/>
    <col min="2035" max="2035" width="21.5" style="109" customWidth="1"/>
    <col min="2036" max="2036" width="19" style="109" customWidth="1"/>
    <col min="2037" max="2037" width="14" style="109" customWidth="1"/>
    <col min="2038" max="2038" width="19.1640625" style="109" customWidth="1"/>
    <col min="2039" max="2039" width="15.83203125" style="109" customWidth="1"/>
    <col min="2040" max="2041" width="11.5" style="109"/>
    <col min="2042" max="2042" width="12.83203125" style="109" customWidth="1"/>
    <col min="2043" max="2043" width="11.5" style="109" customWidth="1"/>
    <col min="2044" max="2044" width="14.5" style="109" customWidth="1"/>
    <col min="2045" max="2287" width="11.5" style="109"/>
    <col min="2288" max="2288" width="14.5" style="109" customWidth="1"/>
    <col min="2289" max="2289" width="38" style="109" customWidth="1"/>
    <col min="2290" max="2290" width="31.5" style="109" customWidth="1"/>
    <col min="2291" max="2291" width="21.5" style="109" customWidth="1"/>
    <col min="2292" max="2292" width="19" style="109" customWidth="1"/>
    <col min="2293" max="2293" width="14" style="109" customWidth="1"/>
    <col min="2294" max="2294" width="19.1640625" style="109" customWidth="1"/>
    <col min="2295" max="2295" width="15.83203125" style="109" customWidth="1"/>
    <col min="2296" max="2297" width="11.5" style="109"/>
    <col min="2298" max="2298" width="12.83203125" style="109" customWidth="1"/>
    <col min="2299" max="2299" width="11.5" style="109" customWidth="1"/>
    <col min="2300" max="2300" width="14.5" style="109" customWidth="1"/>
    <col min="2301" max="2543" width="11.5" style="109"/>
    <col min="2544" max="2544" width="14.5" style="109" customWidth="1"/>
    <col min="2545" max="2545" width="38" style="109" customWidth="1"/>
    <col min="2546" max="2546" width="31.5" style="109" customWidth="1"/>
    <col min="2547" max="2547" width="21.5" style="109" customWidth="1"/>
    <col min="2548" max="2548" width="19" style="109" customWidth="1"/>
    <col min="2549" max="2549" width="14" style="109" customWidth="1"/>
    <col min="2550" max="2550" width="19.1640625" style="109" customWidth="1"/>
    <col min="2551" max="2551" width="15.83203125" style="109" customWidth="1"/>
    <col min="2552" max="2553" width="11.5" style="109"/>
    <col min="2554" max="2554" width="12.83203125" style="109" customWidth="1"/>
    <col min="2555" max="2555" width="11.5" style="109" customWidth="1"/>
    <col min="2556" max="2556" width="14.5" style="109" customWidth="1"/>
    <col min="2557" max="2799" width="11.5" style="109"/>
    <col min="2800" max="2800" width="14.5" style="109" customWidth="1"/>
    <col min="2801" max="2801" width="38" style="109" customWidth="1"/>
    <col min="2802" max="2802" width="31.5" style="109" customWidth="1"/>
    <col min="2803" max="2803" width="21.5" style="109" customWidth="1"/>
    <col min="2804" max="2804" width="19" style="109" customWidth="1"/>
    <col min="2805" max="2805" width="14" style="109" customWidth="1"/>
    <col min="2806" max="2806" width="19.1640625" style="109" customWidth="1"/>
    <col min="2807" max="2807" width="15.83203125" style="109" customWidth="1"/>
    <col min="2808" max="2809" width="11.5" style="109"/>
    <col min="2810" max="2810" width="12.83203125" style="109" customWidth="1"/>
    <col min="2811" max="2811" width="11.5" style="109" customWidth="1"/>
    <col min="2812" max="2812" width="14.5" style="109" customWidth="1"/>
    <col min="2813" max="3055" width="11.5" style="109"/>
    <col min="3056" max="3056" width="14.5" style="109" customWidth="1"/>
    <col min="3057" max="3057" width="38" style="109" customWidth="1"/>
    <col min="3058" max="3058" width="31.5" style="109" customWidth="1"/>
    <col min="3059" max="3059" width="21.5" style="109" customWidth="1"/>
    <col min="3060" max="3060" width="19" style="109" customWidth="1"/>
    <col min="3061" max="3061" width="14" style="109" customWidth="1"/>
    <col min="3062" max="3062" width="19.1640625" style="109" customWidth="1"/>
    <col min="3063" max="3063" width="15.83203125" style="109" customWidth="1"/>
    <col min="3064" max="3065" width="11.5" style="109"/>
    <col min="3066" max="3066" width="12.83203125" style="109" customWidth="1"/>
    <col min="3067" max="3067" width="11.5" style="109" customWidth="1"/>
    <col min="3068" max="3068" width="14.5" style="109" customWidth="1"/>
    <col min="3069" max="3311" width="11.5" style="109"/>
    <col min="3312" max="3312" width="14.5" style="109" customWidth="1"/>
    <col min="3313" max="3313" width="38" style="109" customWidth="1"/>
    <col min="3314" max="3314" width="31.5" style="109" customWidth="1"/>
    <col min="3315" max="3315" width="21.5" style="109" customWidth="1"/>
    <col min="3316" max="3316" width="19" style="109" customWidth="1"/>
    <col min="3317" max="3317" width="14" style="109" customWidth="1"/>
    <col min="3318" max="3318" width="19.1640625" style="109" customWidth="1"/>
    <col min="3319" max="3319" width="15.83203125" style="109" customWidth="1"/>
    <col min="3320" max="3321" width="11.5" style="109"/>
    <col min="3322" max="3322" width="12.83203125" style="109" customWidth="1"/>
    <col min="3323" max="3323" width="11.5" style="109" customWidth="1"/>
    <col min="3324" max="3324" width="14.5" style="109" customWidth="1"/>
    <col min="3325" max="3567" width="11.5" style="109"/>
    <col min="3568" max="3568" width="14.5" style="109" customWidth="1"/>
    <col min="3569" max="3569" width="38" style="109" customWidth="1"/>
    <col min="3570" max="3570" width="31.5" style="109" customWidth="1"/>
    <col min="3571" max="3571" width="21.5" style="109" customWidth="1"/>
    <col min="3572" max="3572" width="19" style="109" customWidth="1"/>
    <col min="3573" max="3573" width="14" style="109" customWidth="1"/>
    <col min="3574" max="3574" width="19.1640625" style="109" customWidth="1"/>
    <col min="3575" max="3575" width="15.83203125" style="109" customWidth="1"/>
    <col min="3576" max="3577" width="11.5" style="109"/>
    <col min="3578" max="3578" width="12.83203125" style="109" customWidth="1"/>
    <col min="3579" max="3579" width="11.5" style="109" customWidth="1"/>
    <col min="3580" max="3580" width="14.5" style="109" customWidth="1"/>
    <col min="3581" max="3823" width="11.5" style="109"/>
    <col min="3824" max="3824" width="14.5" style="109" customWidth="1"/>
    <col min="3825" max="3825" width="38" style="109" customWidth="1"/>
    <col min="3826" max="3826" width="31.5" style="109" customWidth="1"/>
    <col min="3827" max="3827" width="21.5" style="109" customWidth="1"/>
    <col min="3828" max="3828" width="19" style="109" customWidth="1"/>
    <col min="3829" max="3829" width="14" style="109" customWidth="1"/>
    <col min="3830" max="3830" width="19.1640625" style="109" customWidth="1"/>
    <col min="3831" max="3831" width="15.83203125" style="109" customWidth="1"/>
    <col min="3832" max="3833" width="11.5" style="109"/>
    <col min="3834" max="3834" width="12.83203125" style="109" customWidth="1"/>
    <col min="3835" max="3835" width="11.5" style="109" customWidth="1"/>
    <col min="3836" max="3836" width="14.5" style="109" customWidth="1"/>
    <col min="3837" max="4079" width="11.5" style="109"/>
    <col min="4080" max="4080" width="14.5" style="109" customWidth="1"/>
    <col min="4081" max="4081" width="38" style="109" customWidth="1"/>
    <col min="4082" max="4082" width="31.5" style="109" customWidth="1"/>
    <col min="4083" max="4083" width="21.5" style="109" customWidth="1"/>
    <col min="4084" max="4084" width="19" style="109" customWidth="1"/>
    <col min="4085" max="4085" width="14" style="109" customWidth="1"/>
    <col min="4086" max="4086" width="19.1640625" style="109" customWidth="1"/>
    <col min="4087" max="4087" width="15.83203125" style="109" customWidth="1"/>
    <col min="4088" max="4089" width="11.5" style="109"/>
    <col min="4090" max="4090" width="12.83203125" style="109" customWidth="1"/>
    <col min="4091" max="4091" width="11.5" style="109" customWidth="1"/>
    <col min="4092" max="4092" width="14.5" style="109" customWidth="1"/>
    <col min="4093" max="4335" width="11.5" style="109"/>
    <col min="4336" max="4336" width="14.5" style="109" customWidth="1"/>
    <col min="4337" max="4337" width="38" style="109" customWidth="1"/>
    <col min="4338" max="4338" width="31.5" style="109" customWidth="1"/>
    <col min="4339" max="4339" width="21.5" style="109" customWidth="1"/>
    <col min="4340" max="4340" width="19" style="109" customWidth="1"/>
    <col min="4341" max="4341" width="14" style="109" customWidth="1"/>
    <col min="4342" max="4342" width="19.1640625" style="109" customWidth="1"/>
    <col min="4343" max="4343" width="15.83203125" style="109" customWidth="1"/>
    <col min="4344" max="4345" width="11.5" style="109"/>
    <col min="4346" max="4346" width="12.83203125" style="109" customWidth="1"/>
    <col min="4347" max="4347" width="11.5" style="109" customWidth="1"/>
    <col min="4348" max="4348" width="14.5" style="109" customWidth="1"/>
    <col min="4349" max="4591" width="11.5" style="109"/>
    <col min="4592" max="4592" width="14.5" style="109" customWidth="1"/>
    <col min="4593" max="4593" width="38" style="109" customWidth="1"/>
    <col min="4594" max="4594" width="31.5" style="109" customWidth="1"/>
    <col min="4595" max="4595" width="21.5" style="109" customWidth="1"/>
    <col min="4596" max="4596" width="19" style="109" customWidth="1"/>
    <col min="4597" max="4597" width="14" style="109" customWidth="1"/>
    <col min="4598" max="4598" width="19.1640625" style="109" customWidth="1"/>
    <col min="4599" max="4599" width="15.83203125" style="109" customWidth="1"/>
    <col min="4600" max="4601" width="11.5" style="109"/>
    <col min="4602" max="4602" width="12.83203125" style="109" customWidth="1"/>
    <col min="4603" max="4603" width="11.5" style="109" customWidth="1"/>
    <col min="4604" max="4604" width="14.5" style="109" customWidth="1"/>
    <col min="4605" max="4847" width="11.5" style="109"/>
    <col min="4848" max="4848" width="14.5" style="109" customWidth="1"/>
    <col min="4849" max="4849" width="38" style="109" customWidth="1"/>
    <col min="4850" max="4850" width="31.5" style="109" customWidth="1"/>
    <col min="4851" max="4851" width="21.5" style="109" customWidth="1"/>
    <col min="4852" max="4852" width="19" style="109" customWidth="1"/>
    <col min="4853" max="4853" width="14" style="109" customWidth="1"/>
    <col min="4854" max="4854" width="19.1640625" style="109" customWidth="1"/>
    <col min="4855" max="4855" width="15.83203125" style="109" customWidth="1"/>
    <col min="4856" max="4857" width="11.5" style="109"/>
    <col min="4858" max="4858" width="12.83203125" style="109" customWidth="1"/>
    <col min="4859" max="4859" width="11.5" style="109" customWidth="1"/>
    <col min="4860" max="4860" width="14.5" style="109" customWidth="1"/>
    <col min="4861" max="5103" width="11.5" style="109"/>
    <col min="5104" max="5104" width="14.5" style="109" customWidth="1"/>
    <col min="5105" max="5105" width="38" style="109" customWidth="1"/>
    <col min="5106" max="5106" width="31.5" style="109" customWidth="1"/>
    <col min="5107" max="5107" width="21.5" style="109" customWidth="1"/>
    <col min="5108" max="5108" width="19" style="109" customWidth="1"/>
    <col min="5109" max="5109" width="14" style="109" customWidth="1"/>
    <col min="5110" max="5110" width="19.1640625" style="109" customWidth="1"/>
    <col min="5111" max="5111" width="15.83203125" style="109" customWidth="1"/>
    <col min="5112" max="5113" width="11.5" style="109"/>
    <col min="5114" max="5114" width="12.83203125" style="109" customWidth="1"/>
    <col min="5115" max="5115" width="11.5" style="109" customWidth="1"/>
    <col min="5116" max="5116" width="14.5" style="109" customWidth="1"/>
    <col min="5117" max="5359" width="11.5" style="109"/>
    <col min="5360" max="5360" width="14.5" style="109" customWidth="1"/>
    <col min="5361" max="5361" width="38" style="109" customWidth="1"/>
    <col min="5362" max="5362" width="31.5" style="109" customWidth="1"/>
    <col min="5363" max="5363" width="21.5" style="109" customWidth="1"/>
    <col min="5364" max="5364" width="19" style="109" customWidth="1"/>
    <col min="5365" max="5365" width="14" style="109" customWidth="1"/>
    <col min="5366" max="5366" width="19.1640625" style="109" customWidth="1"/>
    <col min="5367" max="5367" width="15.83203125" style="109" customWidth="1"/>
    <col min="5368" max="5369" width="11.5" style="109"/>
    <col min="5370" max="5370" width="12.83203125" style="109" customWidth="1"/>
    <col min="5371" max="5371" width="11.5" style="109" customWidth="1"/>
    <col min="5372" max="5372" width="14.5" style="109" customWidth="1"/>
    <col min="5373" max="5615" width="11.5" style="109"/>
    <col min="5616" max="5616" width="14.5" style="109" customWidth="1"/>
    <col min="5617" max="5617" width="38" style="109" customWidth="1"/>
    <col min="5618" max="5618" width="31.5" style="109" customWidth="1"/>
    <col min="5619" max="5619" width="21.5" style="109" customWidth="1"/>
    <col min="5620" max="5620" width="19" style="109" customWidth="1"/>
    <col min="5621" max="5621" width="14" style="109" customWidth="1"/>
    <col min="5622" max="5622" width="19.1640625" style="109" customWidth="1"/>
    <col min="5623" max="5623" width="15.83203125" style="109" customWidth="1"/>
    <col min="5624" max="5625" width="11.5" style="109"/>
    <col min="5626" max="5626" width="12.83203125" style="109" customWidth="1"/>
    <col min="5627" max="5627" width="11.5" style="109" customWidth="1"/>
    <col min="5628" max="5628" width="14.5" style="109" customWidth="1"/>
    <col min="5629" max="5871" width="11.5" style="109"/>
    <col min="5872" max="5872" width="14.5" style="109" customWidth="1"/>
    <col min="5873" max="5873" width="38" style="109" customWidth="1"/>
    <col min="5874" max="5874" width="31.5" style="109" customWidth="1"/>
    <col min="5875" max="5875" width="21.5" style="109" customWidth="1"/>
    <col min="5876" max="5876" width="19" style="109" customWidth="1"/>
    <col min="5877" max="5877" width="14" style="109" customWidth="1"/>
    <col min="5878" max="5878" width="19.1640625" style="109" customWidth="1"/>
    <col min="5879" max="5879" width="15.83203125" style="109" customWidth="1"/>
    <col min="5880" max="5881" width="11.5" style="109"/>
    <col min="5882" max="5882" width="12.83203125" style="109" customWidth="1"/>
    <col min="5883" max="5883" width="11.5" style="109" customWidth="1"/>
    <col min="5884" max="5884" width="14.5" style="109" customWidth="1"/>
    <col min="5885" max="6127" width="11.5" style="109"/>
    <col min="6128" max="6128" width="14.5" style="109" customWidth="1"/>
    <col min="6129" max="6129" width="38" style="109" customWidth="1"/>
    <col min="6130" max="6130" width="31.5" style="109" customWidth="1"/>
    <col min="6131" max="6131" width="21.5" style="109" customWidth="1"/>
    <col min="6132" max="6132" width="19" style="109" customWidth="1"/>
    <col min="6133" max="6133" width="14" style="109" customWidth="1"/>
    <col min="6134" max="6134" width="19.1640625" style="109" customWidth="1"/>
    <col min="6135" max="6135" width="15.83203125" style="109" customWidth="1"/>
    <col min="6136" max="6137" width="11.5" style="109"/>
    <col min="6138" max="6138" width="12.83203125" style="109" customWidth="1"/>
    <col min="6139" max="6139" width="11.5" style="109" customWidth="1"/>
    <col min="6140" max="6140" width="14.5" style="109" customWidth="1"/>
    <col min="6141" max="6383" width="11.5" style="109"/>
    <col min="6384" max="6384" width="14.5" style="109" customWidth="1"/>
    <col min="6385" max="6385" width="38" style="109" customWidth="1"/>
    <col min="6386" max="6386" width="31.5" style="109" customWidth="1"/>
    <col min="6387" max="6387" width="21.5" style="109" customWidth="1"/>
    <col min="6388" max="6388" width="19" style="109" customWidth="1"/>
    <col min="6389" max="6389" width="14" style="109" customWidth="1"/>
    <col min="6390" max="6390" width="19.1640625" style="109" customWidth="1"/>
    <col min="6391" max="6391" width="15.83203125" style="109" customWidth="1"/>
    <col min="6392" max="6393" width="11.5" style="109"/>
    <col min="6394" max="6394" width="12.83203125" style="109" customWidth="1"/>
    <col min="6395" max="6395" width="11.5" style="109" customWidth="1"/>
    <col min="6396" max="6396" width="14.5" style="109" customWidth="1"/>
    <col min="6397" max="6639" width="11.5" style="109"/>
    <col min="6640" max="6640" width="14.5" style="109" customWidth="1"/>
    <col min="6641" max="6641" width="38" style="109" customWidth="1"/>
    <col min="6642" max="6642" width="31.5" style="109" customWidth="1"/>
    <col min="6643" max="6643" width="21.5" style="109" customWidth="1"/>
    <col min="6644" max="6644" width="19" style="109" customWidth="1"/>
    <col min="6645" max="6645" width="14" style="109" customWidth="1"/>
    <col min="6646" max="6646" width="19.1640625" style="109" customWidth="1"/>
    <col min="6647" max="6647" width="15.83203125" style="109" customWidth="1"/>
    <col min="6648" max="6649" width="11.5" style="109"/>
    <col min="6650" max="6650" width="12.83203125" style="109" customWidth="1"/>
    <col min="6651" max="6651" width="11.5" style="109" customWidth="1"/>
    <col min="6652" max="6652" width="14.5" style="109" customWidth="1"/>
    <col min="6653" max="6895" width="11.5" style="109"/>
    <col min="6896" max="6896" width="14.5" style="109" customWidth="1"/>
    <col min="6897" max="6897" width="38" style="109" customWidth="1"/>
    <col min="6898" max="6898" width="31.5" style="109" customWidth="1"/>
    <col min="6899" max="6899" width="21.5" style="109" customWidth="1"/>
    <col min="6900" max="6900" width="19" style="109" customWidth="1"/>
    <col min="6901" max="6901" width="14" style="109" customWidth="1"/>
    <col min="6902" max="6902" width="19.1640625" style="109" customWidth="1"/>
    <col min="6903" max="6903" width="15.83203125" style="109" customWidth="1"/>
    <col min="6904" max="6905" width="11.5" style="109"/>
    <col min="6906" max="6906" width="12.83203125" style="109" customWidth="1"/>
    <col min="6907" max="6907" width="11.5" style="109" customWidth="1"/>
    <col min="6908" max="6908" width="14.5" style="109" customWidth="1"/>
    <col min="6909" max="7151" width="11.5" style="109"/>
    <col min="7152" max="7152" width="14.5" style="109" customWidth="1"/>
    <col min="7153" max="7153" width="38" style="109" customWidth="1"/>
    <col min="7154" max="7154" width="31.5" style="109" customWidth="1"/>
    <col min="7155" max="7155" width="21.5" style="109" customWidth="1"/>
    <col min="7156" max="7156" width="19" style="109" customWidth="1"/>
    <col min="7157" max="7157" width="14" style="109" customWidth="1"/>
    <col min="7158" max="7158" width="19.1640625" style="109" customWidth="1"/>
    <col min="7159" max="7159" width="15.83203125" style="109" customWidth="1"/>
    <col min="7160" max="7161" width="11.5" style="109"/>
    <col min="7162" max="7162" width="12.83203125" style="109" customWidth="1"/>
    <col min="7163" max="7163" width="11.5" style="109" customWidth="1"/>
    <col min="7164" max="7164" width="14.5" style="109" customWidth="1"/>
    <col min="7165" max="7407" width="11.5" style="109"/>
    <col min="7408" max="7408" width="14.5" style="109" customWidth="1"/>
    <col min="7409" max="7409" width="38" style="109" customWidth="1"/>
    <col min="7410" max="7410" width="31.5" style="109" customWidth="1"/>
    <col min="7411" max="7411" width="21.5" style="109" customWidth="1"/>
    <col min="7412" max="7412" width="19" style="109" customWidth="1"/>
    <col min="7413" max="7413" width="14" style="109" customWidth="1"/>
    <col min="7414" max="7414" width="19.1640625" style="109" customWidth="1"/>
    <col min="7415" max="7415" width="15.83203125" style="109" customWidth="1"/>
    <col min="7416" max="7417" width="11.5" style="109"/>
    <col min="7418" max="7418" width="12.83203125" style="109" customWidth="1"/>
    <col min="7419" max="7419" width="11.5" style="109" customWidth="1"/>
    <col min="7420" max="7420" width="14.5" style="109" customWidth="1"/>
    <col min="7421" max="7663" width="11.5" style="109"/>
    <col min="7664" max="7664" width="14.5" style="109" customWidth="1"/>
    <col min="7665" max="7665" width="38" style="109" customWidth="1"/>
    <col min="7666" max="7666" width="31.5" style="109" customWidth="1"/>
    <col min="7667" max="7667" width="21.5" style="109" customWidth="1"/>
    <col min="7668" max="7668" width="19" style="109" customWidth="1"/>
    <col min="7669" max="7669" width="14" style="109" customWidth="1"/>
    <col min="7670" max="7670" width="19.1640625" style="109" customWidth="1"/>
    <col min="7671" max="7671" width="15.83203125" style="109" customWidth="1"/>
    <col min="7672" max="7673" width="11.5" style="109"/>
    <col min="7674" max="7674" width="12.83203125" style="109" customWidth="1"/>
    <col min="7675" max="7675" width="11.5" style="109" customWidth="1"/>
    <col min="7676" max="7676" width="14.5" style="109" customWidth="1"/>
    <col min="7677" max="7919" width="11.5" style="109"/>
    <col min="7920" max="7920" width="14.5" style="109" customWidth="1"/>
    <col min="7921" max="7921" width="38" style="109" customWidth="1"/>
    <col min="7922" max="7922" width="31.5" style="109" customWidth="1"/>
    <col min="7923" max="7923" width="21.5" style="109" customWidth="1"/>
    <col min="7924" max="7924" width="19" style="109" customWidth="1"/>
    <col min="7925" max="7925" width="14" style="109" customWidth="1"/>
    <col min="7926" max="7926" width="19.1640625" style="109" customWidth="1"/>
    <col min="7927" max="7927" width="15.83203125" style="109" customWidth="1"/>
    <col min="7928" max="7929" width="11.5" style="109"/>
    <col min="7930" max="7930" width="12.83203125" style="109" customWidth="1"/>
    <col min="7931" max="7931" width="11.5" style="109" customWidth="1"/>
    <col min="7932" max="7932" width="14.5" style="109" customWidth="1"/>
    <col min="7933" max="8175" width="11.5" style="109"/>
    <col min="8176" max="8176" width="14.5" style="109" customWidth="1"/>
    <col min="8177" max="8177" width="38" style="109" customWidth="1"/>
    <col min="8178" max="8178" width="31.5" style="109" customWidth="1"/>
    <col min="8179" max="8179" width="21.5" style="109" customWidth="1"/>
    <col min="8180" max="8180" width="19" style="109" customWidth="1"/>
    <col min="8181" max="8181" width="14" style="109" customWidth="1"/>
    <col min="8182" max="8182" width="19.1640625" style="109" customWidth="1"/>
    <col min="8183" max="8183" width="15.83203125" style="109" customWidth="1"/>
    <col min="8184" max="8185" width="11.5" style="109"/>
    <col min="8186" max="8186" width="12.83203125" style="109" customWidth="1"/>
    <col min="8187" max="8187" width="11.5" style="109" customWidth="1"/>
    <col min="8188" max="8188" width="14.5" style="109" customWidth="1"/>
    <col min="8189" max="8431" width="11.5" style="109"/>
    <col min="8432" max="8432" width="14.5" style="109" customWidth="1"/>
    <col min="8433" max="8433" width="38" style="109" customWidth="1"/>
    <col min="8434" max="8434" width="31.5" style="109" customWidth="1"/>
    <col min="8435" max="8435" width="21.5" style="109" customWidth="1"/>
    <col min="8436" max="8436" width="19" style="109" customWidth="1"/>
    <col min="8437" max="8437" width="14" style="109" customWidth="1"/>
    <col min="8438" max="8438" width="19.1640625" style="109" customWidth="1"/>
    <col min="8439" max="8439" width="15.83203125" style="109" customWidth="1"/>
    <col min="8440" max="8441" width="11.5" style="109"/>
    <col min="8442" max="8442" width="12.83203125" style="109" customWidth="1"/>
    <col min="8443" max="8443" width="11.5" style="109" customWidth="1"/>
    <col min="8444" max="8444" width="14.5" style="109" customWidth="1"/>
    <col min="8445" max="8687" width="11.5" style="109"/>
    <col min="8688" max="8688" width="14.5" style="109" customWidth="1"/>
    <col min="8689" max="8689" width="38" style="109" customWidth="1"/>
    <col min="8690" max="8690" width="31.5" style="109" customWidth="1"/>
    <col min="8691" max="8691" width="21.5" style="109" customWidth="1"/>
    <col min="8692" max="8692" width="19" style="109" customWidth="1"/>
    <col min="8693" max="8693" width="14" style="109" customWidth="1"/>
    <col min="8694" max="8694" width="19.1640625" style="109" customWidth="1"/>
    <col min="8695" max="8695" width="15.83203125" style="109" customWidth="1"/>
    <col min="8696" max="8697" width="11.5" style="109"/>
    <col min="8698" max="8698" width="12.83203125" style="109" customWidth="1"/>
    <col min="8699" max="8699" width="11.5" style="109" customWidth="1"/>
    <col min="8700" max="8700" width="14.5" style="109" customWidth="1"/>
    <col min="8701" max="8943" width="11.5" style="109"/>
    <col min="8944" max="8944" width="14.5" style="109" customWidth="1"/>
    <col min="8945" max="8945" width="38" style="109" customWidth="1"/>
    <col min="8946" max="8946" width="31.5" style="109" customWidth="1"/>
    <col min="8947" max="8947" width="21.5" style="109" customWidth="1"/>
    <col min="8948" max="8948" width="19" style="109" customWidth="1"/>
    <col min="8949" max="8949" width="14" style="109" customWidth="1"/>
    <col min="8950" max="8950" width="19.1640625" style="109" customWidth="1"/>
    <col min="8951" max="8951" width="15.83203125" style="109" customWidth="1"/>
    <col min="8952" max="8953" width="11.5" style="109"/>
    <col min="8954" max="8954" width="12.83203125" style="109" customWidth="1"/>
    <col min="8955" max="8955" width="11.5" style="109" customWidth="1"/>
    <col min="8956" max="8956" width="14.5" style="109" customWidth="1"/>
    <col min="8957" max="9199" width="11.5" style="109"/>
    <col min="9200" max="9200" width="14.5" style="109" customWidth="1"/>
    <col min="9201" max="9201" width="38" style="109" customWidth="1"/>
    <col min="9202" max="9202" width="31.5" style="109" customWidth="1"/>
    <col min="9203" max="9203" width="21.5" style="109" customWidth="1"/>
    <col min="9204" max="9204" width="19" style="109" customWidth="1"/>
    <col min="9205" max="9205" width="14" style="109" customWidth="1"/>
    <col min="9206" max="9206" width="19.1640625" style="109" customWidth="1"/>
    <col min="9207" max="9207" width="15.83203125" style="109" customWidth="1"/>
    <col min="9208" max="9209" width="11.5" style="109"/>
    <col min="9210" max="9210" width="12.83203125" style="109" customWidth="1"/>
    <col min="9211" max="9211" width="11.5" style="109" customWidth="1"/>
    <col min="9212" max="9212" width="14.5" style="109" customWidth="1"/>
    <col min="9213" max="9455" width="11.5" style="109"/>
    <col min="9456" max="9456" width="14.5" style="109" customWidth="1"/>
    <col min="9457" max="9457" width="38" style="109" customWidth="1"/>
    <col min="9458" max="9458" width="31.5" style="109" customWidth="1"/>
    <col min="9459" max="9459" width="21.5" style="109" customWidth="1"/>
    <col min="9460" max="9460" width="19" style="109" customWidth="1"/>
    <col min="9461" max="9461" width="14" style="109" customWidth="1"/>
    <col min="9462" max="9462" width="19.1640625" style="109" customWidth="1"/>
    <col min="9463" max="9463" width="15.83203125" style="109" customWidth="1"/>
    <col min="9464" max="9465" width="11.5" style="109"/>
    <col min="9466" max="9466" width="12.83203125" style="109" customWidth="1"/>
    <col min="9467" max="9467" width="11.5" style="109" customWidth="1"/>
    <col min="9468" max="9468" width="14.5" style="109" customWidth="1"/>
    <col min="9469" max="9711" width="11.5" style="109"/>
    <col min="9712" max="9712" width="14.5" style="109" customWidth="1"/>
    <col min="9713" max="9713" width="38" style="109" customWidth="1"/>
    <col min="9714" max="9714" width="31.5" style="109" customWidth="1"/>
    <col min="9715" max="9715" width="21.5" style="109" customWidth="1"/>
    <col min="9716" max="9716" width="19" style="109" customWidth="1"/>
    <col min="9717" max="9717" width="14" style="109" customWidth="1"/>
    <col min="9718" max="9718" width="19.1640625" style="109" customWidth="1"/>
    <col min="9719" max="9719" width="15.83203125" style="109" customWidth="1"/>
    <col min="9720" max="9721" width="11.5" style="109"/>
    <col min="9722" max="9722" width="12.83203125" style="109" customWidth="1"/>
    <col min="9723" max="9723" width="11.5" style="109" customWidth="1"/>
    <col min="9724" max="9724" width="14.5" style="109" customWidth="1"/>
    <col min="9725" max="9967" width="11.5" style="109"/>
    <col min="9968" max="9968" width="14.5" style="109" customWidth="1"/>
    <col min="9969" max="9969" width="38" style="109" customWidth="1"/>
    <col min="9970" max="9970" width="31.5" style="109" customWidth="1"/>
    <col min="9971" max="9971" width="21.5" style="109" customWidth="1"/>
    <col min="9972" max="9972" width="19" style="109" customWidth="1"/>
    <col min="9973" max="9973" width="14" style="109" customWidth="1"/>
    <col min="9974" max="9974" width="19.1640625" style="109" customWidth="1"/>
    <col min="9975" max="9975" width="15.83203125" style="109" customWidth="1"/>
    <col min="9976" max="9977" width="11.5" style="109"/>
    <col min="9978" max="9978" width="12.83203125" style="109" customWidth="1"/>
    <col min="9979" max="9979" width="11.5" style="109" customWidth="1"/>
    <col min="9980" max="9980" width="14.5" style="109" customWidth="1"/>
    <col min="9981" max="10223" width="11.5" style="109"/>
    <col min="10224" max="10224" width="14.5" style="109" customWidth="1"/>
    <col min="10225" max="10225" width="38" style="109" customWidth="1"/>
    <col min="10226" max="10226" width="31.5" style="109" customWidth="1"/>
    <col min="10227" max="10227" width="21.5" style="109" customWidth="1"/>
    <col min="10228" max="10228" width="19" style="109" customWidth="1"/>
    <col min="10229" max="10229" width="14" style="109" customWidth="1"/>
    <col min="10230" max="10230" width="19.1640625" style="109" customWidth="1"/>
    <col min="10231" max="10231" width="15.83203125" style="109" customWidth="1"/>
    <col min="10232" max="10233" width="11.5" style="109"/>
    <col min="10234" max="10234" width="12.83203125" style="109" customWidth="1"/>
    <col min="10235" max="10235" width="11.5" style="109" customWidth="1"/>
    <col min="10236" max="10236" width="14.5" style="109" customWidth="1"/>
    <col min="10237" max="10479" width="11.5" style="109"/>
    <col min="10480" max="10480" width="14.5" style="109" customWidth="1"/>
    <col min="10481" max="10481" width="38" style="109" customWidth="1"/>
    <col min="10482" max="10482" width="31.5" style="109" customWidth="1"/>
    <col min="10483" max="10483" width="21.5" style="109" customWidth="1"/>
    <col min="10484" max="10484" width="19" style="109" customWidth="1"/>
    <col min="10485" max="10485" width="14" style="109" customWidth="1"/>
    <col min="10486" max="10486" width="19.1640625" style="109" customWidth="1"/>
    <col min="10487" max="10487" width="15.83203125" style="109" customWidth="1"/>
    <col min="10488" max="10489" width="11.5" style="109"/>
    <col min="10490" max="10490" width="12.83203125" style="109" customWidth="1"/>
    <col min="10491" max="10491" width="11.5" style="109" customWidth="1"/>
    <col min="10492" max="10492" width="14.5" style="109" customWidth="1"/>
    <col min="10493" max="10735" width="11.5" style="109"/>
    <col min="10736" max="10736" width="14.5" style="109" customWidth="1"/>
    <col min="10737" max="10737" width="38" style="109" customWidth="1"/>
    <col min="10738" max="10738" width="31.5" style="109" customWidth="1"/>
    <col min="10739" max="10739" width="21.5" style="109" customWidth="1"/>
    <col min="10740" max="10740" width="19" style="109" customWidth="1"/>
    <col min="10741" max="10741" width="14" style="109" customWidth="1"/>
    <col min="10742" max="10742" width="19.1640625" style="109" customWidth="1"/>
    <col min="10743" max="10743" width="15.83203125" style="109" customWidth="1"/>
    <col min="10744" max="10745" width="11.5" style="109"/>
    <col min="10746" max="10746" width="12.83203125" style="109" customWidth="1"/>
    <col min="10747" max="10747" width="11.5" style="109" customWidth="1"/>
    <col min="10748" max="10748" width="14.5" style="109" customWidth="1"/>
    <col min="10749" max="10991" width="11.5" style="109"/>
    <col min="10992" max="10992" width="14.5" style="109" customWidth="1"/>
    <col min="10993" max="10993" width="38" style="109" customWidth="1"/>
    <col min="10994" max="10994" width="31.5" style="109" customWidth="1"/>
    <col min="10995" max="10995" width="21.5" style="109" customWidth="1"/>
    <col min="10996" max="10996" width="19" style="109" customWidth="1"/>
    <col min="10997" max="10997" width="14" style="109" customWidth="1"/>
    <col min="10998" max="10998" width="19.1640625" style="109" customWidth="1"/>
    <col min="10999" max="10999" width="15.83203125" style="109" customWidth="1"/>
    <col min="11000" max="11001" width="11.5" style="109"/>
    <col min="11002" max="11002" width="12.83203125" style="109" customWidth="1"/>
    <col min="11003" max="11003" width="11.5" style="109" customWidth="1"/>
    <col min="11004" max="11004" width="14.5" style="109" customWidth="1"/>
    <col min="11005" max="11247" width="11.5" style="109"/>
    <col min="11248" max="11248" width="14.5" style="109" customWidth="1"/>
    <col min="11249" max="11249" width="38" style="109" customWidth="1"/>
    <col min="11250" max="11250" width="31.5" style="109" customWidth="1"/>
    <col min="11251" max="11251" width="21.5" style="109" customWidth="1"/>
    <col min="11252" max="11252" width="19" style="109" customWidth="1"/>
    <col min="11253" max="11253" width="14" style="109" customWidth="1"/>
    <col min="11254" max="11254" width="19.1640625" style="109" customWidth="1"/>
    <col min="11255" max="11255" width="15.83203125" style="109" customWidth="1"/>
    <col min="11256" max="11257" width="11.5" style="109"/>
    <col min="11258" max="11258" width="12.83203125" style="109" customWidth="1"/>
    <col min="11259" max="11259" width="11.5" style="109" customWidth="1"/>
    <col min="11260" max="11260" width="14.5" style="109" customWidth="1"/>
    <col min="11261" max="11503" width="11.5" style="109"/>
    <col min="11504" max="11504" width="14.5" style="109" customWidth="1"/>
    <col min="11505" max="11505" width="38" style="109" customWidth="1"/>
    <col min="11506" max="11506" width="31.5" style="109" customWidth="1"/>
    <col min="11507" max="11507" width="21.5" style="109" customWidth="1"/>
    <col min="11508" max="11508" width="19" style="109" customWidth="1"/>
    <col min="11509" max="11509" width="14" style="109" customWidth="1"/>
    <col min="11510" max="11510" width="19.1640625" style="109" customWidth="1"/>
    <col min="11511" max="11511" width="15.83203125" style="109" customWidth="1"/>
    <col min="11512" max="11513" width="11.5" style="109"/>
    <col min="11514" max="11514" width="12.83203125" style="109" customWidth="1"/>
    <col min="11515" max="11515" width="11.5" style="109" customWidth="1"/>
    <col min="11516" max="11516" width="14.5" style="109" customWidth="1"/>
    <col min="11517" max="11759" width="11.5" style="109"/>
    <col min="11760" max="11760" width="14.5" style="109" customWidth="1"/>
    <col min="11761" max="11761" width="38" style="109" customWidth="1"/>
    <col min="11762" max="11762" width="31.5" style="109" customWidth="1"/>
    <col min="11763" max="11763" width="21.5" style="109" customWidth="1"/>
    <col min="11764" max="11764" width="19" style="109" customWidth="1"/>
    <col min="11765" max="11765" width="14" style="109" customWidth="1"/>
    <col min="11766" max="11766" width="19.1640625" style="109" customWidth="1"/>
    <col min="11767" max="11767" width="15.83203125" style="109" customWidth="1"/>
    <col min="11768" max="11769" width="11.5" style="109"/>
    <col min="11770" max="11770" width="12.83203125" style="109" customWidth="1"/>
    <col min="11771" max="11771" width="11.5" style="109" customWidth="1"/>
    <col min="11772" max="11772" width="14.5" style="109" customWidth="1"/>
    <col min="11773" max="12015" width="11.5" style="109"/>
    <col min="12016" max="12016" width="14.5" style="109" customWidth="1"/>
    <col min="12017" max="12017" width="38" style="109" customWidth="1"/>
    <col min="12018" max="12018" width="31.5" style="109" customWidth="1"/>
    <col min="12019" max="12019" width="21.5" style="109" customWidth="1"/>
    <col min="12020" max="12020" width="19" style="109" customWidth="1"/>
    <col min="12021" max="12021" width="14" style="109" customWidth="1"/>
    <col min="12022" max="12022" width="19.1640625" style="109" customWidth="1"/>
    <col min="12023" max="12023" width="15.83203125" style="109" customWidth="1"/>
    <col min="12024" max="12025" width="11.5" style="109"/>
    <col min="12026" max="12026" width="12.83203125" style="109" customWidth="1"/>
    <col min="12027" max="12027" width="11.5" style="109" customWidth="1"/>
    <col min="12028" max="12028" width="14.5" style="109" customWidth="1"/>
    <col min="12029" max="12271" width="11.5" style="109"/>
    <col min="12272" max="12272" width="14.5" style="109" customWidth="1"/>
    <col min="12273" max="12273" width="38" style="109" customWidth="1"/>
    <col min="12274" max="12274" width="31.5" style="109" customWidth="1"/>
    <col min="12275" max="12275" width="21.5" style="109" customWidth="1"/>
    <col min="12276" max="12276" width="19" style="109" customWidth="1"/>
    <col min="12277" max="12277" width="14" style="109" customWidth="1"/>
    <col min="12278" max="12278" width="19.1640625" style="109" customWidth="1"/>
    <col min="12279" max="12279" width="15.83203125" style="109" customWidth="1"/>
    <col min="12280" max="12281" width="11.5" style="109"/>
    <col min="12282" max="12282" width="12.83203125" style="109" customWidth="1"/>
    <col min="12283" max="12283" width="11.5" style="109" customWidth="1"/>
    <col min="12284" max="12284" width="14.5" style="109" customWidth="1"/>
    <col min="12285" max="12527" width="11.5" style="109"/>
    <col min="12528" max="12528" width="14.5" style="109" customWidth="1"/>
    <col min="12529" max="12529" width="38" style="109" customWidth="1"/>
    <col min="12530" max="12530" width="31.5" style="109" customWidth="1"/>
    <col min="12531" max="12531" width="21.5" style="109" customWidth="1"/>
    <col min="12532" max="12532" width="19" style="109" customWidth="1"/>
    <col min="12533" max="12533" width="14" style="109" customWidth="1"/>
    <col min="12534" max="12534" width="19.1640625" style="109" customWidth="1"/>
    <col min="12535" max="12535" width="15.83203125" style="109" customWidth="1"/>
    <col min="12536" max="12537" width="11.5" style="109"/>
    <col min="12538" max="12538" width="12.83203125" style="109" customWidth="1"/>
    <col min="12539" max="12539" width="11.5" style="109" customWidth="1"/>
    <col min="12540" max="12540" width="14.5" style="109" customWidth="1"/>
    <col min="12541" max="12783" width="11.5" style="109"/>
    <col min="12784" max="12784" width="14.5" style="109" customWidth="1"/>
    <col min="12785" max="12785" width="38" style="109" customWidth="1"/>
    <col min="12786" max="12786" width="31.5" style="109" customWidth="1"/>
    <col min="12787" max="12787" width="21.5" style="109" customWidth="1"/>
    <col min="12788" max="12788" width="19" style="109" customWidth="1"/>
    <col min="12789" max="12789" width="14" style="109" customWidth="1"/>
    <col min="12790" max="12790" width="19.1640625" style="109" customWidth="1"/>
    <col min="12791" max="12791" width="15.83203125" style="109" customWidth="1"/>
    <col min="12792" max="12793" width="11.5" style="109"/>
    <col min="12794" max="12794" width="12.83203125" style="109" customWidth="1"/>
    <col min="12795" max="12795" width="11.5" style="109" customWidth="1"/>
    <col min="12796" max="12796" width="14.5" style="109" customWidth="1"/>
    <col min="12797" max="13039" width="11.5" style="109"/>
    <col min="13040" max="13040" width="14.5" style="109" customWidth="1"/>
    <col min="13041" max="13041" width="38" style="109" customWidth="1"/>
    <col min="13042" max="13042" width="31.5" style="109" customWidth="1"/>
    <col min="13043" max="13043" width="21.5" style="109" customWidth="1"/>
    <col min="13044" max="13044" width="19" style="109" customWidth="1"/>
    <col min="13045" max="13045" width="14" style="109" customWidth="1"/>
    <col min="13046" max="13046" width="19.1640625" style="109" customWidth="1"/>
    <col min="13047" max="13047" width="15.83203125" style="109" customWidth="1"/>
    <col min="13048" max="13049" width="11.5" style="109"/>
    <col min="13050" max="13050" width="12.83203125" style="109" customWidth="1"/>
    <col min="13051" max="13051" width="11.5" style="109" customWidth="1"/>
    <col min="13052" max="13052" width="14.5" style="109" customWidth="1"/>
    <col min="13053" max="13295" width="11.5" style="109"/>
    <col min="13296" max="13296" width="14.5" style="109" customWidth="1"/>
    <col min="13297" max="13297" width="38" style="109" customWidth="1"/>
    <col min="13298" max="13298" width="31.5" style="109" customWidth="1"/>
    <col min="13299" max="13299" width="21.5" style="109" customWidth="1"/>
    <col min="13300" max="13300" width="19" style="109" customWidth="1"/>
    <col min="13301" max="13301" width="14" style="109" customWidth="1"/>
    <col min="13302" max="13302" width="19.1640625" style="109" customWidth="1"/>
    <col min="13303" max="13303" width="15.83203125" style="109" customWidth="1"/>
    <col min="13304" max="13305" width="11.5" style="109"/>
    <col min="13306" max="13306" width="12.83203125" style="109" customWidth="1"/>
    <col min="13307" max="13307" width="11.5" style="109" customWidth="1"/>
    <col min="13308" max="13308" width="14.5" style="109" customWidth="1"/>
    <col min="13309" max="13551" width="11.5" style="109"/>
    <col min="13552" max="13552" width="14.5" style="109" customWidth="1"/>
    <col min="13553" max="13553" width="38" style="109" customWidth="1"/>
    <col min="13554" max="13554" width="31.5" style="109" customWidth="1"/>
    <col min="13555" max="13555" width="21.5" style="109" customWidth="1"/>
    <col min="13556" max="13556" width="19" style="109" customWidth="1"/>
    <col min="13557" max="13557" width="14" style="109" customWidth="1"/>
    <col min="13558" max="13558" width="19.1640625" style="109" customWidth="1"/>
    <col min="13559" max="13559" width="15.83203125" style="109" customWidth="1"/>
    <col min="13560" max="13561" width="11.5" style="109"/>
    <col min="13562" max="13562" width="12.83203125" style="109" customWidth="1"/>
    <col min="13563" max="13563" width="11.5" style="109" customWidth="1"/>
    <col min="13564" max="13564" width="14.5" style="109" customWidth="1"/>
    <col min="13565" max="13807" width="11.5" style="109"/>
    <col min="13808" max="13808" width="14.5" style="109" customWidth="1"/>
    <col min="13809" max="13809" width="38" style="109" customWidth="1"/>
    <col min="13810" max="13810" width="31.5" style="109" customWidth="1"/>
    <col min="13811" max="13811" width="21.5" style="109" customWidth="1"/>
    <col min="13812" max="13812" width="19" style="109" customWidth="1"/>
    <col min="13813" max="13813" width="14" style="109" customWidth="1"/>
    <col min="13814" max="13814" width="19.1640625" style="109" customWidth="1"/>
    <col min="13815" max="13815" width="15.83203125" style="109" customWidth="1"/>
    <col min="13816" max="13817" width="11.5" style="109"/>
    <col min="13818" max="13818" width="12.83203125" style="109" customWidth="1"/>
    <col min="13819" max="13819" width="11.5" style="109" customWidth="1"/>
    <col min="13820" max="13820" width="14.5" style="109" customWidth="1"/>
    <col min="13821" max="14063" width="11.5" style="109"/>
    <col min="14064" max="14064" width="14.5" style="109" customWidth="1"/>
    <col min="14065" max="14065" width="38" style="109" customWidth="1"/>
    <col min="14066" max="14066" width="31.5" style="109" customWidth="1"/>
    <col min="14067" max="14067" width="21.5" style="109" customWidth="1"/>
    <col min="14068" max="14068" width="19" style="109" customWidth="1"/>
    <col min="14069" max="14069" width="14" style="109" customWidth="1"/>
    <col min="14070" max="14070" width="19.1640625" style="109" customWidth="1"/>
    <col min="14071" max="14071" width="15.83203125" style="109" customWidth="1"/>
    <col min="14072" max="14073" width="11.5" style="109"/>
    <col min="14074" max="14074" width="12.83203125" style="109" customWidth="1"/>
    <col min="14075" max="14075" width="11.5" style="109" customWidth="1"/>
    <col min="14076" max="14076" width="14.5" style="109" customWidth="1"/>
    <col min="14077" max="14319" width="11.5" style="109"/>
    <col min="14320" max="14320" width="14.5" style="109" customWidth="1"/>
    <col min="14321" max="14321" width="38" style="109" customWidth="1"/>
    <col min="14322" max="14322" width="31.5" style="109" customWidth="1"/>
    <col min="14323" max="14323" width="21.5" style="109" customWidth="1"/>
    <col min="14324" max="14324" width="19" style="109" customWidth="1"/>
    <col min="14325" max="14325" width="14" style="109" customWidth="1"/>
    <col min="14326" max="14326" width="19.1640625" style="109" customWidth="1"/>
    <col min="14327" max="14327" width="15.83203125" style="109" customWidth="1"/>
    <col min="14328" max="14329" width="11.5" style="109"/>
    <col min="14330" max="14330" width="12.83203125" style="109" customWidth="1"/>
    <col min="14331" max="14331" width="11.5" style="109" customWidth="1"/>
    <col min="14332" max="14332" width="14.5" style="109" customWidth="1"/>
    <col min="14333" max="14575" width="11.5" style="109"/>
    <col min="14576" max="14576" width="14.5" style="109" customWidth="1"/>
    <col min="14577" max="14577" width="38" style="109" customWidth="1"/>
    <col min="14578" max="14578" width="31.5" style="109" customWidth="1"/>
    <col min="14579" max="14579" width="21.5" style="109" customWidth="1"/>
    <col min="14580" max="14580" width="19" style="109" customWidth="1"/>
    <col min="14581" max="14581" width="14" style="109" customWidth="1"/>
    <col min="14582" max="14582" width="19.1640625" style="109" customWidth="1"/>
    <col min="14583" max="14583" width="15.83203125" style="109" customWidth="1"/>
    <col min="14584" max="14585" width="11.5" style="109"/>
    <col min="14586" max="14586" width="12.83203125" style="109" customWidth="1"/>
    <col min="14587" max="14587" width="11.5" style="109" customWidth="1"/>
    <col min="14588" max="14588" width="14.5" style="109" customWidth="1"/>
    <col min="14589" max="14831" width="11.5" style="109"/>
    <col min="14832" max="14832" width="14.5" style="109" customWidth="1"/>
    <col min="14833" max="14833" width="38" style="109" customWidth="1"/>
    <col min="14834" max="14834" width="31.5" style="109" customWidth="1"/>
    <col min="14835" max="14835" width="21.5" style="109" customWidth="1"/>
    <col min="14836" max="14836" width="19" style="109" customWidth="1"/>
    <col min="14837" max="14837" width="14" style="109" customWidth="1"/>
    <col min="14838" max="14838" width="19.1640625" style="109" customWidth="1"/>
    <col min="14839" max="14839" width="15.83203125" style="109" customWidth="1"/>
    <col min="14840" max="14841" width="11.5" style="109"/>
    <col min="14842" max="14842" width="12.83203125" style="109" customWidth="1"/>
    <col min="14843" max="14843" width="11.5" style="109" customWidth="1"/>
    <col min="14844" max="14844" width="14.5" style="109" customWidth="1"/>
    <col min="14845" max="15087" width="11.5" style="109"/>
    <col min="15088" max="15088" width="14.5" style="109" customWidth="1"/>
    <col min="15089" max="15089" width="38" style="109" customWidth="1"/>
    <col min="15090" max="15090" width="31.5" style="109" customWidth="1"/>
    <col min="15091" max="15091" width="21.5" style="109" customWidth="1"/>
    <col min="15092" max="15092" width="19" style="109" customWidth="1"/>
    <col min="15093" max="15093" width="14" style="109" customWidth="1"/>
    <col min="15094" max="15094" width="19.1640625" style="109" customWidth="1"/>
    <col min="15095" max="15095" width="15.83203125" style="109" customWidth="1"/>
    <col min="15096" max="15097" width="11.5" style="109"/>
    <col min="15098" max="15098" width="12.83203125" style="109" customWidth="1"/>
    <col min="15099" max="15099" width="11.5" style="109" customWidth="1"/>
    <col min="15100" max="15100" width="14.5" style="109" customWidth="1"/>
    <col min="15101" max="15343" width="11.5" style="109"/>
    <col min="15344" max="15344" width="14.5" style="109" customWidth="1"/>
    <col min="15345" max="15345" width="38" style="109" customWidth="1"/>
    <col min="15346" max="15346" width="31.5" style="109" customWidth="1"/>
    <col min="15347" max="15347" width="21.5" style="109" customWidth="1"/>
    <col min="15348" max="15348" width="19" style="109" customWidth="1"/>
    <col min="15349" max="15349" width="14" style="109" customWidth="1"/>
    <col min="15350" max="15350" width="19.1640625" style="109" customWidth="1"/>
    <col min="15351" max="15351" width="15.83203125" style="109" customWidth="1"/>
    <col min="15352" max="15353" width="11.5" style="109"/>
    <col min="15354" max="15354" width="12.83203125" style="109" customWidth="1"/>
    <col min="15355" max="15355" width="11.5" style="109" customWidth="1"/>
    <col min="15356" max="15356" width="14.5" style="109" customWidth="1"/>
    <col min="15357" max="15599" width="11.5" style="109"/>
    <col min="15600" max="15600" width="14.5" style="109" customWidth="1"/>
    <col min="15601" max="15601" width="38" style="109" customWidth="1"/>
    <col min="15602" max="15602" width="31.5" style="109" customWidth="1"/>
    <col min="15603" max="15603" width="21.5" style="109" customWidth="1"/>
    <col min="15604" max="15604" width="19" style="109" customWidth="1"/>
    <col min="15605" max="15605" width="14" style="109" customWidth="1"/>
    <col min="15606" max="15606" width="19.1640625" style="109" customWidth="1"/>
    <col min="15607" max="15607" width="15.83203125" style="109" customWidth="1"/>
    <col min="15608" max="15609" width="11.5" style="109"/>
    <col min="15610" max="15610" width="12.83203125" style="109" customWidth="1"/>
    <col min="15611" max="15611" width="11.5" style="109" customWidth="1"/>
    <col min="15612" max="15612" width="14.5" style="109" customWidth="1"/>
    <col min="15613" max="15855" width="11.5" style="109"/>
    <col min="15856" max="15856" width="14.5" style="109" customWidth="1"/>
    <col min="15857" max="15857" width="38" style="109" customWidth="1"/>
    <col min="15858" max="15858" width="31.5" style="109" customWidth="1"/>
    <col min="15859" max="15859" width="21.5" style="109" customWidth="1"/>
    <col min="15860" max="15860" width="19" style="109" customWidth="1"/>
    <col min="15861" max="15861" width="14" style="109" customWidth="1"/>
    <col min="15862" max="15862" width="19.1640625" style="109" customWidth="1"/>
    <col min="15863" max="15863" width="15.83203125" style="109" customWidth="1"/>
    <col min="15864" max="15865" width="11.5" style="109"/>
    <col min="15866" max="15866" width="12.83203125" style="109" customWidth="1"/>
    <col min="15867" max="15867" width="11.5" style="109" customWidth="1"/>
    <col min="15868" max="15868" width="14.5" style="109" customWidth="1"/>
    <col min="15869" max="16111" width="11.5" style="109"/>
    <col min="16112" max="16112" width="14.5" style="109" customWidth="1"/>
    <col min="16113" max="16113" width="38" style="109" customWidth="1"/>
    <col min="16114" max="16114" width="31.5" style="109" customWidth="1"/>
    <col min="16115" max="16115" width="21.5" style="109" customWidth="1"/>
    <col min="16116" max="16116" width="19" style="109" customWidth="1"/>
    <col min="16117" max="16117" width="14" style="109" customWidth="1"/>
    <col min="16118" max="16118" width="19.1640625" style="109" customWidth="1"/>
    <col min="16119" max="16119" width="15.83203125" style="109" customWidth="1"/>
    <col min="16120" max="16121" width="11.5" style="109"/>
    <col min="16122" max="16122" width="12.83203125" style="109" customWidth="1"/>
    <col min="16123" max="16123" width="11.5" style="109" customWidth="1"/>
    <col min="16124" max="16124" width="14.5" style="109" customWidth="1"/>
    <col min="16125" max="16384" width="11.5" style="109"/>
  </cols>
  <sheetData>
    <row r="1" spans="1:12" ht="76.5" customHeight="1" x14ac:dyDescent="0.2">
      <c r="A1" s="198" t="s">
        <v>155</v>
      </c>
      <c r="B1" s="199"/>
      <c r="C1" s="199"/>
      <c r="D1" s="199"/>
      <c r="E1" s="199"/>
      <c r="F1" s="199"/>
      <c r="G1" s="199"/>
      <c r="H1" s="199"/>
      <c r="I1" s="199"/>
      <c r="J1" s="199"/>
      <c r="K1" s="200"/>
    </row>
    <row r="2" spans="1:12" ht="22" customHeight="1" x14ac:dyDescent="0.2">
      <c r="A2" s="205" t="s">
        <v>133</v>
      </c>
      <c r="B2" s="206"/>
      <c r="C2" s="206"/>
      <c r="D2" s="206"/>
      <c r="E2" s="206"/>
      <c r="F2" s="206"/>
      <c r="G2" s="206"/>
      <c r="H2" s="206"/>
      <c r="I2" s="206"/>
      <c r="J2" s="206"/>
      <c r="K2" s="207"/>
    </row>
    <row r="3" spans="1:12" ht="69" customHeight="1" x14ac:dyDescent="0.2">
      <c r="A3" s="87" t="s">
        <v>139</v>
      </c>
      <c r="B3" s="87" t="s">
        <v>209</v>
      </c>
      <c r="C3" s="81" t="s">
        <v>159</v>
      </c>
      <c r="D3" s="81" t="s">
        <v>158</v>
      </c>
      <c r="E3" s="81" t="s">
        <v>160</v>
      </c>
      <c r="F3" s="81" t="s">
        <v>142</v>
      </c>
      <c r="G3" s="81" t="s">
        <v>161</v>
      </c>
      <c r="H3" s="87" t="s">
        <v>140</v>
      </c>
      <c r="I3" s="129" t="s">
        <v>156</v>
      </c>
      <c r="J3" s="87" t="s">
        <v>157</v>
      </c>
      <c r="K3" s="87" t="s">
        <v>141</v>
      </c>
    </row>
    <row r="4" spans="1:12" ht="126" customHeight="1" x14ac:dyDescent="0.2">
      <c r="A4" s="85" t="s">
        <v>249</v>
      </c>
      <c r="B4" s="85"/>
      <c r="C4" s="86">
        <v>100</v>
      </c>
      <c r="D4" s="86" t="s">
        <v>250</v>
      </c>
      <c r="E4" s="86" t="s">
        <v>251</v>
      </c>
      <c r="F4" s="86" t="s">
        <v>150</v>
      </c>
      <c r="G4" s="86" t="s">
        <v>149</v>
      </c>
      <c r="H4" s="105">
        <v>42885</v>
      </c>
      <c r="I4" s="177">
        <v>1</v>
      </c>
      <c r="J4" s="133" t="s">
        <v>372</v>
      </c>
      <c r="K4" s="232" t="s">
        <v>335</v>
      </c>
      <c r="L4" s="152"/>
    </row>
    <row r="5" spans="1:12" ht="116.25" customHeight="1" x14ac:dyDescent="0.2">
      <c r="A5" s="238" t="s">
        <v>252</v>
      </c>
      <c r="B5" s="85" t="s">
        <v>253</v>
      </c>
      <c r="C5" s="239">
        <v>1</v>
      </c>
      <c r="D5" s="239" t="s">
        <v>254</v>
      </c>
      <c r="E5" s="239" t="s">
        <v>255</v>
      </c>
      <c r="F5" s="86" t="s">
        <v>150</v>
      </c>
      <c r="G5" s="86" t="s">
        <v>247</v>
      </c>
      <c r="H5" s="105">
        <v>43008</v>
      </c>
      <c r="I5" s="246">
        <v>1</v>
      </c>
      <c r="J5" s="133" t="s">
        <v>375</v>
      </c>
      <c r="K5" s="233"/>
      <c r="L5" s="229"/>
    </row>
    <row r="6" spans="1:12" ht="116.25" customHeight="1" x14ac:dyDescent="0.2">
      <c r="A6" s="238"/>
      <c r="B6" s="85" t="s">
        <v>256</v>
      </c>
      <c r="C6" s="240"/>
      <c r="D6" s="240"/>
      <c r="E6" s="240"/>
      <c r="F6" s="86" t="s">
        <v>150</v>
      </c>
      <c r="G6" s="86" t="s">
        <v>247</v>
      </c>
      <c r="H6" s="105">
        <v>42885</v>
      </c>
      <c r="I6" s="247"/>
      <c r="J6" s="133" t="s">
        <v>373</v>
      </c>
      <c r="K6" s="233"/>
      <c r="L6" s="230"/>
    </row>
    <row r="7" spans="1:12" ht="171" customHeight="1" x14ac:dyDescent="0.2">
      <c r="A7" s="238"/>
      <c r="B7" s="85" t="s">
        <v>257</v>
      </c>
      <c r="C7" s="241"/>
      <c r="D7" s="241"/>
      <c r="E7" s="241"/>
      <c r="F7" s="86" t="s">
        <v>150</v>
      </c>
      <c r="G7" s="86" t="s">
        <v>143</v>
      </c>
      <c r="H7" s="165">
        <v>43008</v>
      </c>
      <c r="I7" s="248"/>
      <c r="J7" s="176" t="s">
        <v>399</v>
      </c>
      <c r="K7" s="234"/>
      <c r="L7" s="230"/>
    </row>
    <row r="8" spans="1:12" ht="229.5" customHeight="1" x14ac:dyDescent="0.2">
      <c r="A8" s="164" t="s">
        <v>258</v>
      </c>
      <c r="B8" s="164"/>
      <c r="C8" s="132">
        <v>1</v>
      </c>
      <c r="D8" s="132" t="s">
        <v>259</v>
      </c>
      <c r="E8" s="132" t="s">
        <v>260</v>
      </c>
      <c r="F8" s="132" t="s">
        <v>150</v>
      </c>
      <c r="G8" s="168" t="s">
        <v>247</v>
      </c>
      <c r="H8" s="165">
        <v>43098</v>
      </c>
      <c r="I8" s="135">
        <v>1</v>
      </c>
      <c r="J8" s="133" t="s">
        <v>374</v>
      </c>
      <c r="K8" s="133" t="s">
        <v>335</v>
      </c>
      <c r="L8" s="112"/>
    </row>
    <row r="9" spans="1:12" ht="66" customHeight="1" x14ac:dyDescent="0.2">
      <c r="A9" s="242" t="s">
        <v>261</v>
      </c>
      <c r="B9" s="164" t="s">
        <v>262</v>
      </c>
      <c r="C9" s="243">
        <v>100</v>
      </c>
      <c r="D9" s="224" t="s">
        <v>263</v>
      </c>
      <c r="E9" s="243" t="s">
        <v>151</v>
      </c>
      <c r="F9" s="224" t="s">
        <v>149</v>
      </c>
      <c r="G9" s="168" t="s">
        <v>264</v>
      </c>
      <c r="H9" s="165">
        <v>42824</v>
      </c>
      <c r="I9" s="249">
        <f>+(100%+100%+79%+100%)/4</f>
        <v>0.94750000000000001</v>
      </c>
      <c r="J9" s="133" t="s">
        <v>367</v>
      </c>
      <c r="K9" s="214" t="s">
        <v>407</v>
      </c>
      <c r="L9" s="231"/>
    </row>
    <row r="10" spans="1:12" ht="65.25" customHeight="1" x14ac:dyDescent="0.2">
      <c r="A10" s="242"/>
      <c r="B10" s="164" t="s">
        <v>265</v>
      </c>
      <c r="C10" s="244"/>
      <c r="D10" s="225"/>
      <c r="E10" s="244"/>
      <c r="F10" s="225"/>
      <c r="G10" s="168" t="s">
        <v>150</v>
      </c>
      <c r="H10" s="165">
        <v>42824</v>
      </c>
      <c r="I10" s="250"/>
      <c r="J10" s="133" t="s">
        <v>368</v>
      </c>
      <c r="K10" s="215"/>
      <c r="L10" s="231"/>
    </row>
    <row r="11" spans="1:12" ht="63.75" customHeight="1" x14ac:dyDescent="0.2">
      <c r="A11" s="242"/>
      <c r="B11" s="164" t="s">
        <v>266</v>
      </c>
      <c r="C11" s="244"/>
      <c r="D11" s="225"/>
      <c r="E11" s="244"/>
      <c r="F11" s="225"/>
      <c r="G11" s="132" t="s">
        <v>267</v>
      </c>
      <c r="H11" s="165">
        <v>43100</v>
      </c>
      <c r="I11" s="250"/>
      <c r="J11" s="133" t="s">
        <v>369</v>
      </c>
      <c r="K11" s="215"/>
      <c r="L11" s="231"/>
    </row>
    <row r="12" spans="1:12" ht="105" customHeight="1" x14ac:dyDescent="0.2">
      <c r="A12" s="242"/>
      <c r="B12" s="164" t="s">
        <v>268</v>
      </c>
      <c r="C12" s="245"/>
      <c r="D12" s="226"/>
      <c r="E12" s="245"/>
      <c r="F12" s="226"/>
      <c r="G12" s="168" t="s">
        <v>150</v>
      </c>
      <c r="H12" s="165">
        <v>43100</v>
      </c>
      <c r="I12" s="251"/>
      <c r="J12" s="133" t="s">
        <v>400</v>
      </c>
      <c r="K12" s="216"/>
      <c r="L12" s="231"/>
    </row>
    <row r="13" spans="1:12" ht="240.75" customHeight="1" x14ac:dyDescent="0.2">
      <c r="A13" s="85" t="s">
        <v>269</v>
      </c>
      <c r="B13" s="85"/>
      <c r="C13" s="86">
        <v>1</v>
      </c>
      <c r="D13" s="86" t="s">
        <v>345</v>
      </c>
      <c r="E13" s="86" t="s">
        <v>152</v>
      </c>
      <c r="F13" s="86" t="s">
        <v>150</v>
      </c>
      <c r="G13" s="86" t="s">
        <v>149</v>
      </c>
      <c r="H13" s="105">
        <v>43089</v>
      </c>
      <c r="I13" s="135">
        <v>1</v>
      </c>
      <c r="J13" s="88" t="s">
        <v>401</v>
      </c>
      <c r="K13" s="214" t="s">
        <v>335</v>
      </c>
      <c r="L13" s="158"/>
    </row>
    <row r="14" spans="1:12" ht="220.5" customHeight="1" x14ac:dyDescent="0.2">
      <c r="A14" s="85" t="s">
        <v>270</v>
      </c>
      <c r="B14" s="85"/>
      <c r="C14" s="86">
        <v>2</v>
      </c>
      <c r="D14" s="86" t="s">
        <v>271</v>
      </c>
      <c r="E14" s="86" t="s">
        <v>272</v>
      </c>
      <c r="F14" s="86" t="s">
        <v>150</v>
      </c>
      <c r="G14" s="106" t="s">
        <v>247</v>
      </c>
      <c r="H14" s="105">
        <v>42855</v>
      </c>
      <c r="I14" s="135">
        <v>1</v>
      </c>
      <c r="J14" s="133" t="s">
        <v>376</v>
      </c>
      <c r="K14" s="216"/>
      <c r="L14" s="158"/>
    </row>
    <row r="15" spans="1:12" ht="168" customHeight="1" x14ac:dyDescent="0.2">
      <c r="A15" s="85" t="s">
        <v>273</v>
      </c>
      <c r="B15" s="85"/>
      <c r="C15" s="86">
        <v>100</v>
      </c>
      <c r="D15" s="86" t="s">
        <v>274</v>
      </c>
      <c r="E15" s="86" t="s">
        <v>275</v>
      </c>
      <c r="F15" s="86" t="s">
        <v>192</v>
      </c>
      <c r="G15" s="86" t="s">
        <v>150</v>
      </c>
      <c r="H15" s="165">
        <v>42947</v>
      </c>
      <c r="I15" s="156">
        <v>1</v>
      </c>
      <c r="J15" s="182" t="s">
        <v>384</v>
      </c>
      <c r="K15" s="235" t="s">
        <v>335</v>
      </c>
      <c r="L15" s="158" t="s">
        <v>344</v>
      </c>
    </row>
    <row r="16" spans="1:12" ht="117.75" customHeight="1" x14ac:dyDescent="0.2">
      <c r="A16" s="85" t="s">
        <v>276</v>
      </c>
      <c r="B16" s="85"/>
      <c r="C16" s="86">
        <v>100</v>
      </c>
      <c r="D16" s="86" t="s">
        <v>277</v>
      </c>
      <c r="E16" s="86" t="s">
        <v>278</v>
      </c>
      <c r="F16" s="86" t="s">
        <v>150</v>
      </c>
      <c r="G16" s="86" t="s">
        <v>149</v>
      </c>
      <c r="H16" s="105">
        <v>43069</v>
      </c>
      <c r="I16" s="156">
        <v>1</v>
      </c>
      <c r="J16" s="88" t="s">
        <v>402</v>
      </c>
      <c r="K16" s="236"/>
      <c r="L16" s="158" t="s">
        <v>344</v>
      </c>
    </row>
    <row r="17" spans="1:15" ht="84.75" customHeight="1" x14ac:dyDescent="0.2">
      <c r="A17" s="238" t="s">
        <v>279</v>
      </c>
      <c r="B17" s="85" t="s">
        <v>280</v>
      </c>
      <c r="C17" s="239">
        <v>100</v>
      </c>
      <c r="D17" s="239" t="s">
        <v>281</v>
      </c>
      <c r="E17" s="239" t="s">
        <v>282</v>
      </c>
      <c r="F17" s="86" t="s">
        <v>150</v>
      </c>
      <c r="G17" s="86" t="s">
        <v>247</v>
      </c>
      <c r="H17" s="105" t="s">
        <v>341</v>
      </c>
      <c r="I17" s="221">
        <v>1</v>
      </c>
      <c r="J17" s="133" t="s">
        <v>415</v>
      </c>
      <c r="K17" s="236"/>
      <c r="L17" s="227" t="s">
        <v>344</v>
      </c>
    </row>
    <row r="18" spans="1:15" ht="84.75" customHeight="1" x14ac:dyDescent="0.2">
      <c r="A18" s="238"/>
      <c r="B18" s="85" t="s">
        <v>283</v>
      </c>
      <c r="C18" s="240"/>
      <c r="D18" s="240"/>
      <c r="E18" s="240"/>
      <c r="F18" s="86" t="s">
        <v>150</v>
      </c>
      <c r="G18" s="86" t="s">
        <v>247</v>
      </c>
      <c r="H18" s="105">
        <v>43039</v>
      </c>
      <c r="I18" s="222"/>
      <c r="J18" s="133" t="s">
        <v>416</v>
      </c>
      <c r="K18" s="236"/>
      <c r="L18" s="228"/>
    </row>
    <row r="19" spans="1:15" ht="78" customHeight="1" x14ac:dyDescent="0.2">
      <c r="A19" s="238"/>
      <c r="B19" s="85" t="s">
        <v>284</v>
      </c>
      <c r="C19" s="241"/>
      <c r="D19" s="241"/>
      <c r="E19" s="241"/>
      <c r="F19" s="86" t="s">
        <v>150</v>
      </c>
      <c r="G19" s="86" t="s">
        <v>247</v>
      </c>
      <c r="H19" s="105">
        <v>43069</v>
      </c>
      <c r="I19" s="223"/>
      <c r="J19" s="133" t="s">
        <v>417</v>
      </c>
      <c r="K19" s="237"/>
      <c r="L19" s="228"/>
    </row>
    <row r="20" spans="1:15" ht="207.75" customHeight="1" x14ac:dyDescent="0.2">
      <c r="A20" s="85" t="s">
        <v>285</v>
      </c>
      <c r="B20" s="85"/>
      <c r="C20" s="86">
        <v>100</v>
      </c>
      <c r="D20" s="86" t="s">
        <v>286</v>
      </c>
      <c r="E20" s="86"/>
      <c r="F20" s="86" t="s">
        <v>150</v>
      </c>
      <c r="G20" s="86" t="s">
        <v>287</v>
      </c>
      <c r="H20" s="105">
        <v>43082</v>
      </c>
      <c r="I20" s="135">
        <v>1</v>
      </c>
      <c r="J20" s="88" t="s">
        <v>403</v>
      </c>
      <c r="K20" s="173" t="s">
        <v>342</v>
      </c>
      <c r="L20" s="117"/>
    </row>
    <row r="21" spans="1:15" ht="23.25" customHeight="1" x14ac:dyDescent="0.2">
      <c r="I21" s="136">
        <f>AVERAGE(I4:I20)</f>
        <v>0.99475000000000002</v>
      </c>
    </row>
    <row r="23" spans="1:15" s="128" customFormat="1" x14ac:dyDescent="0.2">
      <c r="A23" s="109"/>
      <c r="B23" s="109"/>
      <c r="C23" s="83"/>
      <c r="D23" s="83"/>
      <c r="E23" s="83"/>
      <c r="F23" s="83"/>
      <c r="G23" s="83"/>
      <c r="H23" s="121"/>
      <c r="I23" s="121"/>
      <c r="J23" s="109"/>
      <c r="K23" s="126"/>
      <c r="L23" s="127"/>
      <c r="M23" s="153"/>
      <c r="N23" s="127"/>
      <c r="O23" s="127"/>
    </row>
    <row r="24" spans="1:15" ht="14" customHeight="1" x14ac:dyDescent="0.2"/>
  </sheetData>
  <sheetProtection formatCells="0" formatColumns="0" formatRows="0" insertColumns="0" insertRows="0" insertHyperlinks="0" deleteColumns="0" deleteRows="0" sort="0" autoFilter="0" pivotTables="0"/>
  <mergeCells count="25">
    <mergeCell ref="A5:A7"/>
    <mergeCell ref="A1:K1"/>
    <mergeCell ref="A2:K2"/>
    <mergeCell ref="A17:A19"/>
    <mergeCell ref="C17:C19"/>
    <mergeCell ref="D17:D19"/>
    <mergeCell ref="E17:E19"/>
    <mergeCell ref="A9:A12"/>
    <mergeCell ref="C5:C7"/>
    <mergeCell ref="D5:D7"/>
    <mergeCell ref="E5:E7"/>
    <mergeCell ref="C9:C12"/>
    <mergeCell ref="D9:D12"/>
    <mergeCell ref="E9:E12"/>
    <mergeCell ref="I5:I7"/>
    <mergeCell ref="I9:I12"/>
    <mergeCell ref="I17:I19"/>
    <mergeCell ref="F9:F12"/>
    <mergeCell ref="L17:L19"/>
    <mergeCell ref="L5:L7"/>
    <mergeCell ref="L9:L12"/>
    <mergeCell ref="K9:K12"/>
    <mergeCell ref="K13:K14"/>
    <mergeCell ref="K4:K7"/>
    <mergeCell ref="K15:K19"/>
  </mergeCells>
  <phoneticPr fontId="47" type="noConversion"/>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rowBreaks count="3" manualBreakCount="3">
    <brk id="7" max="11" man="1"/>
    <brk id="12" max="11" man="1"/>
    <brk id="14"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view="pageBreakPreview" zoomScaleSheetLayoutView="100" workbookViewId="0">
      <pane ySplit="3" topLeftCell="A4" activePane="bottomLeft" state="frozen"/>
      <selection pane="bottomLeft" sqref="A1:J1"/>
    </sheetView>
  </sheetViews>
  <sheetFormatPr baseColWidth="10" defaultColWidth="11.5" defaultRowHeight="13" x14ac:dyDescent="0.2"/>
  <cols>
    <col min="1" max="1" width="24.1640625" style="70" customWidth="1"/>
    <col min="2" max="2" width="8.1640625" style="83" customWidth="1"/>
    <col min="3" max="3" width="15.1640625" style="83" customWidth="1"/>
    <col min="4" max="4" width="13.83203125" style="83" customWidth="1"/>
    <col min="5" max="5" width="16.5" style="83" customWidth="1"/>
    <col min="6" max="6" width="25.33203125" style="83" hidden="1" customWidth="1"/>
    <col min="7" max="7" width="18.5" style="121" customWidth="1"/>
    <col min="8" max="8" width="14.5" style="70" customWidth="1"/>
    <col min="9" max="9" width="55.5" style="121" customWidth="1"/>
    <col min="10" max="10" width="47.33203125" style="126" customWidth="1"/>
    <col min="11" max="11" width="26.33203125" style="108" hidden="1" customWidth="1"/>
    <col min="12" max="12" width="13.5" style="68" hidden="1" customWidth="1"/>
    <col min="13" max="13" width="12.5" style="68" hidden="1" customWidth="1"/>
    <col min="14" max="14" width="0" style="69" hidden="1" customWidth="1"/>
    <col min="15" max="16" width="0" style="70" hidden="1" customWidth="1"/>
    <col min="17" max="238" width="11.5" style="70"/>
    <col min="239" max="239" width="14.5" style="70" customWidth="1"/>
    <col min="240" max="240" width="38" style="70" customWidth="1"/>
    <col min="241" max="241" width="31.5" style="70" customWidth="1"/>
    <col min="242" max="242" width="21.5" style="70" customWidth="1"/>
    <col min="243" max="243" width="19" style="70" customWidth="1"/>
    <col min="244" max="244" width="14" style="70" customWidth="1"/>
    <col min="245" max="245" width="19.1640625" style="70" customWidth="1"/>
    <col min="246" max="246" width="15.83203125" style="70" customWidth="1"/>
    <col min="247" max="248" width="11.5" style="70"/>
    <col min="249" max="249" width="12.83203125" style="70" customWidth="1"/>
    <col min="250" max="250" width="11.5" style="70" customWidth="1"/>
    <col min="251" max="251" width="14.5" style="70" customWidth="1"/>
    <col min="252" max="494" width="11.5" style="70"/>
    <col min="495" max="495" width="14.5" style="70" customWidth="1"/>
    <col min="496" max="496" width="38" style="70" customWidth="1"/>
    <col min="497" max="497" width="31.5" style="70" customWidth="1"/>
    <col min="498" max="498" width="21.5" style="70" customWidth="1"/>
    <col min="499" max="499" width="19" style="70" customWidth="1"/>
    <col min="500" max="500" width="14" style="70" customWidth="1"/>
    <col min="501" max="501" width="19.1640625" style="70" customWidth="1"/>
    <col min="502" max="502" width="15.83203125" style="70" customWidth="1"/>
    <col min="503" max="504" width="11.5" style="70"/>
    <col min="505" max="505" width="12.83203125" style="70" customWidth="1"/>
    <col min="506" max="506" width="11.5" style="70" customWidth="1"/>
    <col min="507" max="507" width="14.5" style="70" customWidth="1"/>
    <col min="508" max="750" width="11.5" style="70"/>
    <col min="751" max="751" width="14.5" style="70" customWidth="1"/>
    <col min="752" max="752" width="38" style="70" customWidth="1"/>
    <col min="753" max="753" width="31.5" style="70" customWidth="1"/>
    <col min="754" max="754" width="21.5" style="70" customWidth="1"/>
    <col min="755" max="755" width="19" style="70" customWidth="1"/>
    <col min="756" max="756" width="14" style="70" customWidth="1"/>
    <col min="757" max="757" width="19.1640625" style="70" customWidth="1"/>
    <col min="758" max="758" width="15.83203125" style="70" customWidth="1"/>
    <col min="759" max="760" width="11.5" style="70"/>
    <col min="761" max="761" width="12.83203125" style="70" customWidth="1"/>
    <col min="762" max="762" width="11.5" style="70" customWidth="1"/>
    <col min="763" max="763" width="14.5" style="70" customWidth="1"/>
    <col min="764" max="1006" width="11.5" style="70"/>
    <col min="1007" max="1007" width="14.5" style="70" customWidth="1"/>
    <col min="1008" max="1008" width="38" style="70" customWidth="1"/>
    <col min="1009" max="1009" width="31.5" style="70" customWidth="1"/>
    <col min="1010" max="1010" width="21.5" style="70" customWidth="1"/>
    <col min="1011" max="1011" width="19" style="70" customWidth="1"/>
    <col min="1012" max="1012" width="14" style="70" customWidth="1"/>
    <col min="1013" max="1013" width="19.1640625" style="70" customWidth="1"/>
    <col min="1014" max="1014" width="15.83203125" style="70" customWidth="1"/>
    <col min="1015" max="1016" width="11.5" style="70"/>
    <col min="1017" max="1017" width="12.83203125" style="70" customWidth="1"/>
    <col min="1018" max="1018" width="11.5" style="70" customWidth="1"/>
    <col min="1019" max="1019" width="14.5" style="70" customWidth="1"/>
    <col min="1020" max="1262" width="11.5" style="70"/>
    <col min="1263" max="1263" width="14.5" style="70" customWidth="1"/>
    <col min="1264" max="1264" width="38" style="70" customWidth="1"/>
    <col min="1265" max="1265" width="31.5" style="70" customWidth="1"/>
    <col min="1266" max="1266" width="21.5" style="70" customWidth="1"/>
    <col min="1267" max="1267" width="19" style="70" customWidth="1"/>
    <col min="1268" max="1268" width="14" style="70" customWidth="1"/>
    <col min="1269" max="1269" width="19.1640625" style="70" customWidth="1"/>
    <col min="1270" max="1270" width="15.83203125" style="70" customWidth="1"/>
    <col min="1271" max="1272" width="11.5" style="70"/>
    <col min="1273" max="1273" width="12.83203125" style="70" customWidth="1"/>
    <col min="1274" max="1274" width="11.5" style="70" customWidth="1"/>
    <col min="1275" max="1275" width="14.5" style="70" customWidth="1"/>
    <col min="1276" max="1518" width="11.5" style="70"/>
    <col min="1519" max="1519" width="14.5" style="70" customWidth="1"/>
    <col min="1520" max="1520" width="38" style="70" customWidth="1"/>
    <col min="1521" max="1521" width="31.5" style="70" customWidth="1"/>
    <col min="1522" max="1522" width="21.5" style="70" customWidth="1"/>
    <col min="1523" max="1523" width="19" style="70" customWidth="1"/>
    <col min="1524" max="1524" width="14" style="70" customWidth="1"/>
    <col min="1525" max="1525" width="19.1640625" style="70" customWidth="1"/>
    <col min="1526" max="1526" width="15.83203125" style="70" customWidth="1"/>
    <col min="1527" max="1528" width="11.5" style="70"/>
    <col min="1529" max="1529" width="12.83203125" style="70" customWidth="1"/>
    <col min="1530" max="1530" width="11.5" style="70" customWidth="1"/>
    <col min="1531" max="1531" width="14.5" style="70" customWidth="1"/>
    <col min="1532" max="1774" width="11.5" style="70"/>
    <col min="1775" max="1775" width="14.5" style="70" customWidth="1"/>
    <col min="1776" max="1776" width="38" style="70" customWidth="1"/>
    <col min="1777" max="1777" width="31.5" style="70" customWidth="1"/>
    <col min="1778" max="1778" width="21.5" style="70" customWidth="1"/>
    <col min="1779" max="1779" width="19" style="70" customWidth="1"/>
    <col min="1780" max="1780" width="14" style="70" customWidth="1"/>
    <col min="1781" max="1781" width="19.1640625" style="70" customWidth="1"/>
    <col min="1782" max="1782" width="15.83203125" style="70" customWidth="1"/>
    <col min="1783" max="1784" width="11.5" style="70"/>
    <col min="1785" max="1785" width="12.83203125" style="70" customWidth="1"/>
    <col min="1786" max="1786" width="11.5" style="70" customWidth="1"/>
    <col min="1787" max="1787" width="14.5" style="70" customWidth="1"/>
    <col min="1788" max="2030" width="11.5" style="70"/>
    <col min="2031" max="2031" width="14.5" style="70" customWidth="1"/>
    <col min="2032" max="2032" width="38" style="70" customWidth="1"/>
    <col min="2033" max="2033" width="31.5" style="70" customWidth="1"/>
    <col min="2034" max="2034" width="21.5" style="70" customWidth="1"/>
    <col min="2035" max="2035" width="19" style="70" customWidth="1"/>
    <col min="2036" max="2036" width="14" style="70" customWidth="1"/>
    <col min="2037" max="2037" width="19.1640625" style="70" customWidth="1"/>
    <col min="2038" max="2038" width="15.83203125" style="70" customWidth="1"/>
    <col min="2039" max="2040" width="11.5" style="70"/>
    <col min="2041" max="2041" width="12.83203125" style="70" customWidth="1"/>
    <col min="2042" max="2042" width="11.5" style="70" customWidth="1"/>
    <col min="2043" max="2043" width="14.5" style="70" customWidth="1"/>
    <col min="2044" max="2286" width="11.5" style="70"/>
    <col min="2287" max="2287" width="14.5" style="70" customWidth="1"/>
    <col min="2288" max="2288" width="38" style="70" customWidth="1"/>
    <col min="2289" max="2289" width="31.5" style="70" customWidth="1"/>
    <col min="2290" max="2290" width="21.5" style="70" customWidth="1"/>
    <col min="2291" max="2291" width="19" style="70" customWidth="1"/>
    <col min="2292" max="2292" width="14" style="70" customWidth="1"/>
    <col min="2293" max="2293" width="19.1640625" style="70" customWidth="1"/>
    <col min="2294" max="2294" width="15.83203125" style="70" customWidth="1"/>
    <col min="2295" max="2296" width="11.5" style="70"/>
    <col min="2297" max="2297" width="12.83203125" style="70" customWidth="1"/>
    <col min="2298" max="2298" width="11.5" style="70" customWidth="1"/>
    <col min="2299" max="2299" width="14.5" style="70" customWidth="1"/>
    <col min="2300" max="2542" width="11.5" style="70"/>
    <col min="2543" max="2543" width="14.5" style="70" customWidth="1"/>
    <col min="2544" max="2544" width="38" style="70" customWidth="1"/>
    <col min="2545" max="2545" width="31.5" style="70" customWidth="1"/>
    <col min="2546" max="2546" width="21.5" style="70" customWidth="1"/>
    <col min="2547" max="2547" width="19" style="70" customWidth="1"/>
    <col min="2548" max="2548" width="14" style="70" customWidth="1"/>
    <col min="2549" max="2549" width="19.1640625" style="70" customWidth="1"/>
    <col min="2550" max="2550" width="15.83203125" style="70" customWidth="1"/>
    <col min="2551" max="2552" width="11.5" style="70"/>
    <col min="2553" max="2553" width="12.83203125" style="70" customWidth="1"/>
    <col min="2554" max="2554" width="11.5" style="70" customWidth="1"/>
    <col min="2555" max="2555" width="14.5" style="70" customWidth="1"/>
    <col min="2556" max="2798" width="11.5" style="70"/>
    <col min="2799" max="2799" width="14.5" style="70" customWidth="1"/>
    <col min="2800" max="2800" width="38" style="70" customWidth="1"/>
    <col min="2801" max="2801" width="31.5" style="70" customWidth="1"/>
    <col min="2802" max="2802" width="21.5" style="70" customWidth="1"/>
    <col min="2803" max="2803" width="19" style="70" customWidth="1"/>
    <col min="2804" max="2804" width="14" style="70" customWidth="1"/>
    <col min="2805" max="2805" width="19.1640625" style="70" customWidth="1"/>
    <col min="2806" max="2806" width="15.83203125" style="70" customWidth="1"/>
    <col min="2807" max="2808" width="11.5" style="70"/>
    <col min="2809" max="2809" width="12.83203125" style="70" customWidth="1"/>
    <col min="2810" max="2810" width="11.5" style="70" customWidth="1"/>
    <col min="2811" max="2811" width="14.5" style="70" customWidth="1"/>
    <col min="2812" max="3054" width="11.5" style="70"/>
    <col min="3055" max="3055" width="14.5" style="70" customWidth="1"/>
    <col min="3056" max="3056" width="38" style="70" customWidth="1"/>
    <col min="3057" max="3057" width="31.5" style="70" customWidth="1"/>
    <col min="3058" max="3058" width="21.5" style="70" customWidth="1"/>
    <col min="3059" max="3059" width="19" style="70" customWidth="1"/>
    <col min="3060" max="3060" width="14" style="70" customWidth="1"/>
    <col min="3061" max="3061" width="19.1640625" style="70" customWidth="1"/>
    <col min="3062" max="3062" width="15.83203125" style="70" customWidth="1"/>
    <col min="3063" max="3064" width="11.5" style="70"/>
    <col min="3065" max="3065" width="12.83203125" style="70" customWidth="1"/>
    <col min="3066" max="3066" width="11.5" style="70" customWidth="1"/>
    <col min="3067" max="3067" width="14.5" style="70" customWidth="1"/>
    <col min="3068" max="3310" width="11.5" style="70"/>
    <col min="3311" max="3311" width="14.5" style="70" customWidth="1"/>
    <col min="3312" max="3312" width="38" style="70" customWidth="1"/>
    <col min="3313" max="3313" width="31.5" style="70" customWidth="1"/>
    <col min="3314" max="3314" width="21.5" style="70" customWidth="1"/>
    <col min="3315" max="3315" width="19" style="70" customWidth="1"/>
    <col min="3316" max="3316" width="14" style="70" customWidth="1"/>
    <col min="3317" max="3317" width="19.1640625" style="70" customWidth="1"/>
    <col min="3318" max="3318" width="15.83203125" style="70" customWidth="1"/>
    <col min="3319" max="3320" width="11.5" style="70"/>
    <col min="3321" max="3321" width="12.83203125" style="70" customWidth="1"/>
    <col min="3322" max="3322" width="11.5" style="70" customWidth="1"/>
    <col min="3323" max="3323" width="14.5" style="70" customWidth="1"/>
    <col min="3324" max="3566" width="11.5" style="70"/>
    <col min="3567" max="3567" width="14.5" style="70" customWidth="1"/>
    <col min="3568" max="3568" width="38" style="70" customWidth="1"/>
    <col min="3569" max="3569" width="31.5" style="70" customWidth="1"/>
    <col min="3570" max="3570" width="21.5" style="70" customWidth="1"/>
    <col min="3571" max="3571" width="19" style="70" customWidth="1"/>
    <col min="3572" max="3572" width="14" style="70" customWidth="1"/>
    <col min="3573" max="3573" width="19.1640625" style="70" customWidth="1"/>
    <col min="3574" max="3574" width="15.83203125" style="70" customWidth="1"/>
    <col min="3575" max="3576" width="11.5" style="70"/>
    <col min="3577" max="3577" width="12.83203125" style="70" customWidth="1"/>
    <col min="3578" max="3578" width="11.5" style="70" customWidth="1"/>
    <col min="3579" max="3579" width="14.5" style="70" customWidth="1"/>
    <col min="3580" max="3822" width="11.5" style="70"/>
    <col min="3823" max="3823" width="14.5" style="70" customWidth="1"/>
    <col min="3824" max="3824" width="38" style="70" customWidth="1"/>
    <col min="3825" max="3825" width="31.5" style="70" customWidth="1"/>
    <col min="3826" max="3826" width="21.5" style="70" customWidth="1"/>
    <col min="3827" max="3827" width="19" style="70" customWidth="1"/>
    <col min="3828" max="3828" width="14" style="70" customWidth="1"/>
    <col min="3829" max="3829" width="19.1640625" style="70" customWidth="1"/>
    <col min="3830" max="3830" width="15.83203125" style="70" customWidth="1"/>
    <col min="3831" max="3832" width="11.5" style="70"/>
    <col min="3833" max="3833" width="12.83203125" style="70" customWidth="1"/>
    <col min="3834" max="3834" width="11.5" style="70" customWidth="1"/>
    <col min="3835" max="3835" width="14.5" style="70" customWidth="1"/>
    <col min="3836" max="4078" width="11.5" style="70"/>
    <col min="4079" max="4079" width="14.5" style="70" customWidth="1"/>
    <col min="4080" max="4080" width="38" style="70" customWidth="1"/>
    <col min="4081" max="4081" width="31.5" style="70" customWidth="1"/>
    <col min="4082" max="4082" width="21.5" style="70" customWidth="1"/>
    <col min="4083" max="4083" width="19" style="70" customWidth="1"/>
    <col min="4084" max="4084" width="14" style="70" customWidth="1"/>
    <col min="4085" max="4085" width="19.1640625" style="70" customWidth="1"/>
    <col min="4086" max="4086" width="15.83203125" style="70" customWidth="1"/>
    <col min="4087" max="4088" width="11.5" style="70"/>
    <col min="4089" max="4089" width="12.83203125" style="70" customWidth="1"/>
    <col min="4090" max="4090" width="11.5" style="70" customWidth="1"/>
    <col min="4091" max="4091" width="14.5" style="70" customWidth="1"/>
    <col min="4092" max="4334" width="11.5" style="70"/>
    <col min="4335" max="4335" width="14.5" style="70" customWidth="1"/>
    <col min="4336" max="4336" width="38" style="70" customWidth="1"/>
    <col min="4337" max="4337" width="31.5" style="70" customWidth="1"/>
    <col min="4338" max="4338" width="21.5" style="70" customWidth="1"/>
    <col min="4339" max="4339" width="19" style="70" customWidth="1"/>
    <col min="4340" max="4340" width="14" style="70" customWidth="1"/>
    <col min="4341" max="4341" width="19.1640625" style="70" customWidth="1"/>
    <col min="4342" max="4342" width="15.83203125" style="70" customWidth="1"/>
    <col min="4343" max="4344" width="11.5" style="70"/>
    <col min="4345" max="4345" width="12.83203125" style="70" customWidth="1"/>
    <col min="4346" max="4346" width="11.5" style="70" customWidth="1"/>
    <col min="4347" max="4347" width="14.5" style="70" customWidth="1"/>
    <col min="4348" max="4590" width="11.5" style="70"/>
    <col min="4591" max="4591" width="14.5" style="70" customWidth="1"/>
    <col min="4592" max="4592" width="38" style="70" customWidth="1"/>
    <col min="4593" max="4593" width="31.5" style="70" customWidth="1"/>
    <col min="4594" max="4594" width="21.5" style="70" customWidth="1"/>
    <col min="4595" max="4595" width="19" style="70" customWidth="1"/>
    <col min="4596" max="4596" width="14" style="70" customWidth="1"/>
    <col min="4597" max="4597" width="19.1640625" style="70" customWidth="1"/>
    <col min="4598" max="4598" width="15.83203125" style="70" customWidth="1"/>
    <col min="4599" max="4600" width="11.5" style="70"/>
    <col min="4601" max="4601" width="12.83203125" style="70" customWidth="1"/>
    <col min="4602" max="4602" width="11.5" style="70" customWidth="1"/>
    <col min="4603" max="4603" width="14.5" style="70" customWidth="1"/>
    <col min="4604" max="4846" width="11.5" style="70"/>
    <col min="4847" max="4847" width="14.5" style="70" customWidth="1"/>
    <col min="4848" max="4848" width="38" style="70" customWidth="1"/>
    <col min="4849" max="4849" width="31.5" style="70" customWidth="1"/>
    <col min="4850" max="4850" width="21.5" style="70" customWidth="1"/>
    <col min="4851" max="4851" width="19" style="70" customWidth="1"/>
    <col min="4852" max="4852" width="14" style="70" customWidth="1"/>
    <col min="4853" max="4853" width="19.1640625" style="70" customWidth="1"/>
    <col min="4854" max="4854" width="15.83203125" style="70" customWidth="1"/>
    <col min="4855" max="4856" width="11.5" style="70"/>
    <col min="4857" max="4857" width="12.83203125" style="70" customWidth="1"/>
    <col min="4858" max="4858" width="11.5" style="70" customWidth="1"/>
    <col min="4859" max="4859" width="14.5" style="70" customWidth="1"/>
    <col min="4860" max="5102" width="11.5" style="70"/>
    <col min="5103" max="5103" width="14.5" style="70" customWidth="1"/>
    <col min="5104" max="5104" width="38" style="70" customWidth="1"/>
    <col min="5105" max="5105" width="31.5" style="70" customWidth="1"/>
    <col min="5106" max="5106" width="21.5" style="70" customWidth="1"/>
    <col min="5107" max="5107" width="19" style="70" customWidth="1"/>
    <col min="5108" max="5108" width="14" style="70" customWidth="1"/>
    <col min="5109" max="5109" width="19.1640625" style="70" customWidth="1"/>
    <col min="5110" max="5110" width="15.83203125" style="70" customWidth="1"/>
    <col min="5111" max="5112" width="11.5" style="70"/>
    <col min="5113" max="5113" width="12.83203125" style="70" customWidth="1"/>
    <col min="5114" max="5114" width="11.5" style="70" customWidth="1"/>
    <col min="5115" max="5115" width="14.5" style="70" customWidth="1"/>
    <col min="5116" max="5358" width="11.5" style="70"/>
    <col min="5359" max="5359" width="14.5" style="70" customWidth="1"/>
    <col min="5360" max="5360" width="38" style="70" customWidth="1"/>
    <col min="5361" max="5361" width="31.5" style="70" customWidth="1"/>
    <col min="5362" max="5362" width="21.5" style="70" customWidth="1"/>
    <col min="5363" max="5363" width="19" style="70" customWidth="1"/>
    <col min="5364" max="5364" width="14" style="70" customWidth="1"/>
    <col min="5365" max="5365" width="19.1640625" style="70" customWidth="1"/>
    <col min="5366" max="5366" width="15.83203125" style="70" customWidth="1"/>
    <col min="5367" max="5368" width="11.5" style="70"/>
    <col min="5369" max="5369" width="12.83203125" style="70" customWidth="1"/>
    <col min="5370" max="5370" width="11.5" style="70" customWidth="1"/>
    <col min="5371" max="5371" width="14.5" style="70" customWidth="1"/>
    <col min="5372" max="5614" width="11.5" style="70"/>
    <col min="5615" max="5615" width="14.5" style="70" customWidth="1"/>
    <col min="5616" max="5616" width="38" style="70" customWidth="1"/>
    <col min="5617" max="5617" width="31.5" style="70" customWidth="1"/>
    <col min="5618" max="5618" width="21.5" style="70" customWidth="1"/>
    <col min="5619" max="5619" width="19" style="70" customWidth="1"/>
    <col min="5620" max="5620" width="14" style="70" customWidth="1"/>
    <col min="5621" max="5621" width="19.1640625" style="70" customWidth="1"/>
    <col min="5622" max="5622" width="15.83203125" style="70" customWidth="1"/>
    <col min="5623" max="5624" width="11.5" style="70"/>
    <col min="5625" max="5625" width="12.83203125" style="70" customWidth="1"/>
    <col min="5626" max="5626" width="11.5" style="70" customWidth="1"/>
    <col min="5627" max="5627" width="14.5" style="70" customWidth="1"/>
    <col min="5628" max="5870" width="11.5" style="70"/>
    <col min="5871" max="5871" width="14.5" style="70" customWidth="1"/>
    <col min="5872" max="5872" width="38" style="70" customWidth="1"/>
    <col min="5873" max="5873" width="31.5" style="70" customWidth="1"/>
    <col min="5874" max="5874" width="21.5" style="70" customWidth="1"/>
    <col min="5875" max="5875" width="19" style="70" customWidth="1"/>
    <col min="5876" max="5876" width="14" style="70" customWidth="1"/>
    <col min="5877" max="5877" width="19.1640625" style="70" customWidth="1"/>
    <col min="5878" max="5878" width="15.83203125" style="70" customWidth="1"/>
    <col min="5879" max="5880" width="11.5" style="70"/>
    <col min="5881" max="5881" width="12.83203125" style="70" customWidth="1"/>
    <col min="5882" max="5882" width="11.5" style="70" customWidth="1"/>
    <col min="5883" max="5883" width="14.5" style="70" customWidth="1"/>
    <col min="5884" max="6126" width="11.5" style="70"/>
    <col min="6127" max="6127" width="14.5" style="70" customWidth="1"/>
    <col min="6128" max="6128" width="38" style="70" customWidth="1"/>
    <col min="6129" max="6129" width="31.5" style="70" customWidth="1"/>
    <col min="6130" max="6130" width="21.5" style="70" customWidth="1"/>
    <col min="6131" max="6131" width="19" style="70" customWidth="1"/>
    <col min="6132" max="6132" width="14" style="70" customWidth="1"/>
    <col min="6133" max="6133" width="19.1640625" style="70" customWidth="1"/>
    <col min="6134" max="6134" width="15.83203125" style="70" customWidth="1"/>
    <col min="6135" max="6136" width="11.5" style="70"/>
    <col min="6137" max="6137" width="12.83203125" style="70" customWidth="1"/>
    <col min="6138" max="6138" width="11.5" style="70" customWidth="1"/>
    <col min="6139" max="6139" width="14.5" style="70" customWidth="1"/>
    <col min="6140" max="6382" width="11.5" style="70"/>
    <col min="6383" max="6383" width="14.5" style="70" customWidth="1"/>
    <col min="6384" max="6384" width="38" style="70" customWidth="1"/>
    <col min="6385" max="6385" width="31.5" style="70" customWidth="1"/>
    <col min="6386" max="6386" width="21.5" style="70" customWidth="1"/>
    <col min="6387" max="6387" width="19" style="70" customWidth="1"/>
    <col min="6388" max="6388" width="14" style="70" customWidth="1"/>
    <col min="6389" max="6389" width="19.1640625" style="70" customWidth="1"/>
    <col min="6390" max="6390" width="15.83203125" style="70" customWidth="1"/>
    <col min="6391" max="6392" width="11.5" style="70"/>
    <col min="6393" max="6393" width="12.83203125" style="70" customWidth="1"/>
    <col min="6394" max="6394" width="11.5" style="70" customWidth="1"/>
    <col min="6395" max="6395" width="14.5" style="70" customWidth="1"/>
    <col min="6396" max="6638" width="11.5" style="70"/>
    <col min="6639" max="6639" width="14.5" style="70" customWidth="1"/>
    <col min="6640" max="6640" width="38" style="70" customWidth="1"/>
    <col min="6641" max="6641" width="31.5" style="70" customWidth="1"/>
    <col min="6642" max="6642" width="21.5" style="70" customWidth="1"/>
    <col min="6643" max="6643" width="19" style="70" customWidth="1"/>
    <col min="6644" max="6644" width="14" style="70" customWidth="1"/>
    <col min="6645" max="6645" width="19.1640625" style="70" customWidth="1"/>
    <col min="6646" max="6646" width="15.83203125" style="70" customWidth="1"/>
    <col min="6647" max="6648" width="11.5" style="70"/>
    <col min="6649" max="6649" width="12.83203125" style="70" customWidth="1"/>
    <col min="6650" max="6650" width="11.5" style="70" customWidth="1"/>
    <col min="6651" max="6651" width="14.5" style="70" customWidth="1"/>
    <col min="6652" max="6894" width="11.5" style="70"/>
    <col min="6895" max="6895" width="14.5" style="70" customWidth="1"/>
    <col min="6896" max="6896" width="38" style="70" customWidth="1"/>
    <col min="6897" max="6897" width="31.5" style="70" customWidth="1"/>
    <col min="6898" max="6898" width="21.5" style="70" customWidth="1"/>
    <col min="6899" max="6899" width="19" style="70" customWidth="1"/>
    <col min="6900" max="6900" width="14" style="70" customWidth="1"/>
    <col min="6901" max="6901" width="19.1640625" style="70" customWidth="1"/>
    <col min="6902" max="6902" width="15.83203125" style="70" customWidth="1"/>
    <col min="6903" max="6904" width="11.5" style="70"/>
    <col min="6905" max="6905" width="12.83203125" style="70" customWidth="1"/>
    <col min="6906" max="6906" width="11.5" style="70" customWidth="1"/>
    <col min="6907" max="6907" width="14.5" style="70" customWidth="1"/>
    <col min="6908" max="7150" width="11.5" style="70"/>
    <col min="7151" max="7151" width="14.5" style="70" customWidth="1"/>
    <col min="7152" max="7152" width="38" style="70" customWidth="1"/>
    <col min="7153" max="7153" width="31.5" style="70" customWidth="1"/>
    <col min="7154" max="7154" width="21.5" style="70" customWidth="1"/>
    <col min="7155" max="7155" width="19" style="70" customWidth="1"/>
    <col min="7156" max="7156" width="14" style="70" customWidth="1"/>
    <col min="7157" max="7157" width="19.1640625" style="70" customWidth="1"/>
    <col min="7158" max="7158" width="15.83203125" style="70" customWidth="1"/>
    <col min="7159" max="7160" width="11.5" style="70"/>
    <col min="7161" max="7161" width="12.83203125" style="70" customWidth="1"/>
    <col min="7162" max="7162" width="11.5" style="70" customWidth="1"/>
    <col min="7163" max="7163" width="14.5" style="70" customWidth="1"/>
    <col min="7164" max="7406" width="11.5" style="70"/>
    <col min="7407" max="7407" width="14.5" style="70" customWidth="1"/>
    <col min="7408" max="7408" width="38" style="70" customWidth="1"/>
    <col min="7409" max="7409" width="31.5" style="70" customWidth="1"/>
    <col min="7410" max="7410" width="21.5" style="70" customWidth="1"/>
    <col min="7411" max="7411" width="19" style="70" customWidth="1"/>
    <col min="7412" max="7412" width="14" style="70" customWidth="1"/>
    <col min="7413" max="7413" width="19.1640625" style="70" customWidth="1"/>
    <col min="7414" max="7414" width="15.83203125" style="70" customWidth="1"/>
    <col min="7415" max="7416" width="11.5" style="70"/>
    <col min="7417" max="7417" width="12.83203125" style="70" customWidth="1"/>
    <col min="7418" max="7418" width="11.5" style="70" customWidth="1"/>
    <col min="7419" max="7419" width="14.5" style="70" customWidth="1"/>
    <col min="7420" max="7662" width="11.5" style="70"/>
    <col min="7663" max="7663" width="14.5" style="70" customWidth="1"/>
    <col min="7664" max="7664" width="38" style="70" customWidth="1"/>
    <col min="7665" max="7665" width="31.5" style="70" customWidth="1"/>
    <col min="7666" max="7666" width="21.5" style="70" customWidth="1"/>
    <col min="7667" max="7667" width="19" style="70" customWidth="1"/>
    <col min="7668" max="7668" width="14" style="70" customWidth="1"/>
    <col min="7669" max="7669" width="19.1640625" style="70" customWidth="1"/>
    <col min="7670" max="7670" width="15.83203125" style="70" customWidth="1"/>
    <col min="7671" max="7672" width="11.5" style="70"/>
    <col min="7673" max="7673" width="12.83203125" style="70" customWidth="1"/>
    <col min="7674" max="7674" width="11.5" style="70" customWidth="1"/>
    <col min="7675" max="7675" width="14.5" style="70" customWidth="1"/>
    <col min="7676" max="7918" width="11.5" style="70"/>
    <col min="7919" max="7919" width="14.5" style="70" customWidth="1"/>
    <col min="7920" max="7920" width="38" style="70" customWidth="1"/>
    <col min="7921" max="7921" width="31.5" style="70" customWidth="1"/>
    <col min="7922" max="7922" width="21.5" style="70" customWidth="1"/>
    <col min="7923" max="7923" width="19" style="70" customWidth="1"/>
    <col min="7924" max="7924" width="14" style="70" customWidth="1"/>
    <col min="7925" max="7925" width="19.1640625" style="70" customWidth="1"/>
    <col min="7926" max="7926" width="15.83203125" style="70" customWidth="1"/>
    <col min="7927" max="7928" width="11.5" style="70"/>
    <col min="7929" max="7929" width="12.83203125" style="70" customWidth="1"/>
    <col min="7930" max="7930" width="11.5" style="70" customWidth="1"/>
    <col min="7931" max="7931" width="14.5" style="70" customWidth="1"/>
    <col min="7932" max="8174" width="11.5" style="70"/>
    <col min="8175" max="8175" width="14.5" style="70" customWidth="1"/>
    <col min="8176" max="8176" width="38" style="70" customWidth="1"/>
    <col min="8177" max="8177" width="31.5" style="70" customWidth="1"/>
    <col min="8178" max="8178" width="21.5" style="70" customWidth="1"/>
    <col min="8179" max="8179" width="19" style="70" customWidth="1"/>
    <col min="8180" max="8180" width="14" style="70" customWidth="1"/>
    <col min="8181" max="8181" width="19.1640625" style="70" customWidth="1"/>
    <col min="8182" max="8182" width="15.83203125" style="70" customWidth="1"/>
    <col min="8183" max="8184" width="11.5" style="70"/>
    <col min="8185" max="8185" width="12.83203125" style="70" customWidth="1"/>
    <col min="8186" max="8186" width="11.5" style="70" customWidth="1"/>
    <col min="8187" max="8187" width="14.5" style="70" customWidth="1"/>
    <col min="8188" max="8430" width="11.5" style="70"/>
    <col min="8431" max="8431" width="14.5" style="70" customWidth="1"/>
    <col min="8432" max="8432" width="38" style="70" customWidth="1"/>
    <col min="8433" max="8433" width="31.5" style="70" customWidth="1"/>
    <col min="8434" max="8434" width="21.5" style="70" customWidth="1"/>
    <col min="8435" max="8435" width="19" style="70" customWidth="1"/>
    <col min="8436" max="8436" width="14" style="70" customWidth="1"/>
    <col min="8437" max="8437" width="19.1640625" style="70" customWidth="1"/>
    <col min="8438" max="8438" width="15.83203125" style="70" customWidth="1"/>
    <col min="8439" max="8440" width="11.5" style="70"/>
    <col min="8441" max="8441" width="12.83203125" style="70" customWidth="1"/>
    <col min="8442" max="8442" width="11.5" style="70" customWidth="1"/>
    <col min="8443" max="8443" width="14.5" style="70" customWidth="1"/>
    <col min="8444" max="8686" width="11.5" style="70"/>
    <col min="8687" max="8687" width="14.5" style="70" customWidth="1"/>
    <col min="8688" max="8688" width="38" style="70" customWidth="1"/>
    <col min="8689" max="8689" width="31.5" style="70" customWidth="1"/>
    <col min="8690" max="8690" width="21.5" style="70" customWidth="1"/>
    <col min="8691" max="8691" width="19" style="70" customWidth="1"/>
    <col min="8692" max="8692" width="14" style="70" customWidth="1"/>
    <col min="8693" max="8693" width="19.1640625" style="70" customWidth="1"/>
    <col min="8694" max="8694" width="15.83203125" style="70" customWidth="1"/>
    <col min="8695" max="8696" width="11.5" style="70"/>
    <col min="8697" max="8697" width="12.83203125" style="70" customWidth="1"/>
    <col min="8698" max="8698" width="11.5" style="70" customWidth="1"/>
    <col min="8699" max="8699" width="14.5" style="70" customWidth="1"/>
    <col min="8700" max="8942" width="11.5" style="70"/>
    <col min="8943" max="8943" width="14.5" style="70" customWidth="1"/>
    <col min="8944" max="8944" width="38" style="70" customWidth="1"/>
    <col min="8945" max="8945" width="31.5" style="70" customWidth="1"/>
    <col min="8946" max="8946" width="21.5" style="70" customWidth="1"/>
    <col min="8947" max="8947" width="19" style="70" customWidth="1"/>
    <col min="8948" max="8948" width="14" style="70" customWidth="1"/>
    <col min="8949" max="8949" width="19.1640625" style="70" customWidth="1"/>
    <col min="8950" max="8950" width="15.83203125" style="70" customWidth="1"/>
    <col min="8951" max="8952" width="11.5" style="70"/>
    <col min="8953" max="8953" width="12.83203125" style="70" customWidth="1"/>
    <col min="8954" max="8954" width="11.5" style="70" customWidth="1"/>
    <col min="8955" max="8955" width="14.5" style="70" customWidth="1"/>
    <col min="8956" max="9198" width="11.5" style="70"/>
    <col min="9199" max="9199" width="14.5" style="70" customWidth="1"/>
    <col min="9200" max="9200" width="38" style="70" customWidth="1"/>
    <col min="9201" max="9201" width="31.5" style="70" customWidth="1"/>
    <col min="9202" max="9202" width="21.5" style="70" customWidth="1"/>
    <col min="9203" max="9203" width="19" style="70" customWidth="1"/>
    <col min="9204" max="9204" width="14" style="70" customWidth="1"/>
    <col min="9205" max="9205" width="19.1640625" style="70" customWidth="1"/>
    <col min="9206" max="9206" width="15.83203125" style="70" customWidth="1"/>
    <col min="9207" max="9208" width="11.5" style="70"/>
    <col min="9209" max="9209" width="12.83203125" style="70" customWidth="1"/>
    <col min="9210" max="9210" width="11.5" style="70" customWidth="1"/>
    <col min="9211" max="9211" width="14.5" style="70" customWidth="1"/>
    <col min="9212" max="9454" width="11.5" style="70"/>
    <col min="9455" max="9455" width="14.5" style="70" customWidth="1"/>
    <col min="9456" max="9456" width="38" style="70" customWidth="1"/>
    <col min="9457" max="9457" width="31.5" style="70" customWidth="1"/>
    <col min="9458" max="9458" width="21.5" style="70" customWidth="1"/>
    <col min="9459" max="9459" width="19" style="70" customWidth="1"/>
    <col min="9460" max="9460" width="14" style="70" customWidth="1"/>
    <col min="9461" max="9461" width="19.1640625" style="70" customWidth="1"/>
    <col min="9462" max="9462" width="15.83203125" style="70" customWidth="1"/>
    <col min="9463" max="9464" width="11.5" style="70"/>
    <col min="9465" max="9465" width="12.83203125" style="70" customWidth="1"/>
    <col min="9466" max="9466" width="11.5" style="70" customWidth="1"/>
    <col min="9467" max="9467" width="14.5" style="70" customWidth="1"/>
    <col min="9468" max="9710" width="11.5" style="70"/>
    <col min="9711" max="9711" width="14.5" style="70" customWidth="1"/>
    <col min="9712" max="9712" width="38" style="70" customWidth="1"/>
    <col min="9713" max="9713" width="31.5" style="70" customWidth="1"/>
    <col min="9714" max="9714" width="21.5" style="70" customWidth="1"/>
    <col min="9715" max="9715" width="19" style="70" customWidth="1"/>
    <col min="9716" max="9716" width="14" style="70" customWidth="1"/>
    <col min="9717" max="9717" width="19.1640625" style="70" customWidth="1"/>
    <col min="9718" max="9718" width="15.83203125" style="70" customWidth="1"/>
    <col min="9719" max="9720" width="11.5" style="70"/>
    <col min="9721" max="9721" width="12.83203125" style="70" customWidth="1"/>
    <col min="9722" max="9722" width="11.5" style="70" customWidth="1"/>
    <col min="9723" max="9723" width="14.5" style="70" customWidth="1"/>
    <col min="9724" max="9966" width="11.5" style="70"/>
    <col min="9967" max="9967" width="14.5" style="70" customWidth="1"/>
    <col min="9968" max="9968" width="38" style="70" customWidth="1"/>
    <col min="9969" max="9969" width="31.5" style="70" customWidth="1"/>
    <col min="9970" max="9970" width="21.5" style="70" customWidth="1"/>
    <col min="9971" max="9971" width="19" style="70" customWidth="1"/>
    <col min="9972" max="9972" width="14" style="70" customWidth="1"/>
    <col min="9973" max="9973" width="19.1640625" style="70" customWidth="1"/>
    <col min="9974" max="9974" width="15.83203125" style="70" customWidth="1"/>
    <col min="9975" max="9976" width="11.5" style="70"/>
    <col min="9977" max="9977" width="12.83203125" style="70" customWidth="1"/>
    <col min="9978" max="9978" width="11.5" style="70" customWidth="1"/>
    <col min="9979" max="9979" width="14.5" style="70" customWidth="1"/>
    <col min="9980" max="10222" width="11.5" style="70"/>
    <col min="10223" max="10223" width="14.5" style="70" customWidth="1"/>
    <col min="10224" max="10224" width="38" style="70" customWidth="1"/>
    <col min="10225" max="10225" width="31.5" style="70" customWidth="1"/>
    <col min="10226" max="10226" width="21.5" style="70" customWidth="1"/>
    <col min="10227" max="10227" width="19" style="70" customWidth="1"/>
    <col min="10228" max="10228" width="14" style="70" customWidth="1"/>
    <col min="10229" max="10229" width="19.1640625" style="70" customWidth="1"/>
    <col min="10230" max="10230" width="15.83203125" style="70" customWidth="1"/>
    <col min="10231" max="10232" width="11.5" style="70"/>
    <col min="10233" max="10233" width="12.83203125" style="70" customWidth="1"/>
    <col min="10234" max="10234" width="11.5" style="70" customWidth="1"/>
    <col min="10235" max="10235" width="14.5" style="70" customWidth="1"/>
    <col min="10236" max="10478" width="11.5" style="70"/>
    <col min="10479" max="10479" width="14.5" style="70" customWidth="1"/>
    <col min="10480" max="10480" width="38" style="70" customWidth="1"/>
    <col min="10481" max="10481" width="31.5" style="70" customWidth="1"/>
    <col min="10482" max="10482" width="21.5" style="70" customWidth="1"/>
    <col min="10483" max="10483" width="19" style="70" customWidth="1"/>
    <col min="10484" max="10484" width="14" style="70" customWidth="1"/>
    <col min="10485" max="10485" width="19.1640625" style="70" customWidth="1"/>
    <col min="10486" max="10486" width="15.83203125" style="70" customWidth="1"/>
    <col min="10487" max="10488" width="11.5" style="70"/>
    <col min="10489" max="10489" width="12.83203125" style="70" customWidth="1"/>
    <col min="10490" max="10490" width="11.5" style="70" customWidth="1"/>
    <col min="10491" max="10491" width="14.5" style="70" customWidth="1"/>
    <col min="10492" max="10734" width="11.5" style="70"/>
    <col min="10735" max="10735" width="14.5" style="70" customWidth="1"/>
    <col min="10736" max="10736" width="38" style="70" customWidth="1"/>
    <col min="10737" max="10737" width="31.5" style="70" customWidth="1"/>
    <col min="10738" max="10738" width="21.5" style="70" customWidth="1"/>
    <col min="10739" max="10739" width="19" style="70" customWidth="1"/>
    <col min="10740" max="10740" width="14" style="70" customWidth="1"/>
    <col min="10741" max="10741" width="19.1640625" style="70" customWidth="1"/>
    <col min="10742" max="10742" width="15.83203125" style="70" customWidth="1"/>
    <col min="10743" max="10744" width="11.5" style="70"/>
    <col min="10745" max="10745" width="12.83203125" style="70" customWidth="1"/>
    <col min="10746" max="10746" width="11.5" style="70" customWidth="1"/>
    <col min="10747" max="10747" width="14.5" style="70" customWidth="1"/>
    <col min="10748" max="10990" width="11.5" style="70"/>
    <col min="10991" max="10991" width="14.5" style="70" customWidth="1"/>
    <col min="10992" max="10992" width="38" style="70" customWidth="1"/>
    <col min="10993" max="10993" width="31.5" style="70" customWidth="1"/>
    <col min="10994" max="10994" width="21.5" style="70" customWidth="1"/>
    <col min="10995" max="10995" width="19" style="70" customWidth="1"/>
    <col min="10996" max="10996" width="14" style="70" customWidth="1"/>
    <col min="10997" max="10997" width="19.1640625" style="70" customWidth="1"/>
    <col min="10998" max="10998" width="15.83203125" style="70" customWidth="1"/>
    <col min="10999" max="11000" width="11.5" style="70"/>
    <col min="11001" max="11001" width="12.83203125" style="70" customWidth="1"/>
    <col min="11002" max="11002" width="11.5" style="70" customWidth="1"/>
    <col min="11003" max="11003" width="14.5" style="70" customWidth="1"/>
    <col min="11004" max="11246" width="11.5" style="70"/>
    <col min="11247" max="11247" width="14.5" style="70" customWidth="1"/>
    <col min="11248" max="11248" width="38" style="70" customWidth="1"/>
    <col min="11249" max="11249" width="31.5" style="70" customWidth="1"/>
    <col min="11250" max="11250" width="21.5" style="70" customWidth="1"/>
    <col min="11251" max="11251" width="19" style="70" customWidth="1"/>
    <col min="11252" max="11252" width="14" style="70" customWidth="1"/>
    <col min="11253" max="11253" width="19.1640625" style="70" customWidth="1"/>
    <col min="11254" max="11254" width="15.83203125" style="70" customWidth="1"/>
    <col min="11255" max="11256" width="11.5" style="70"/>
    <col min="11257" max="11257" width="12.83203125" style="70" customWidth="1"/>
    <col min="11258" max="11258" width="11.5" style="70" customWidth="1"/>
    <col min="11259" max="11259" width="14.5" style="70" customWidth="1"/>
    <col min="11260" max="11502" width="11.5" style="70"/>
    <col min="11503" max="11503" width="14.5" style="70" customWidth="1"/>
    <col min="11504" max="11504" width="38" style="70" customWidth="1"/>
    <col min="11505" max="11505" width="31.5" style="70" customWidth="1"/>
    <col min="11506" max="11506" width="21.5" style="70" customWidth="1"/>
    <col min="11507" max="11507" width="19" style="70" customWidth="1"/>
    <col min="11508" max="11508" width="14" style="70" customWidth="1"/>
    <col min="11509" max="11509" width="19.1640625" style="70" customWidth="1"/>
    <col min="11510" max="11510" width="15.83203125" style="70" customWidth="1"/>
    <col min="11511" max="11512" width="11.5" style="70"/>
    <col min="11513" max="11513" width="12.83203125" style="70" customWidth="1"/>
    <col min="11514" max="11514" width="11.5" style="70" customWidth="1"/>
    <col min="11515" max="11515" width="14.5" style="70" customWidth="1"/>
    <col min="11516" max="11758" width="11.5" style="70"/>
    <col min="11759" max="11759" width="14.5" style="70" customWidth="1"/>
    <col min="11760" max="11760" width="38" style="70" customWidth="1"/>
    <col min="11761" max="11761" width="31.5" style="70" customWidth="1"/>
    <col min="11762" max="11762" width="21.5" style="70" customWidth="1"/>
    <col min="11763" max="11763" width="19" style="70" customWidth="1"/>
    <col min="11764" max="11764" width="14" style="70" customWidth="1"/>
    <col min="11765" max="11765" width="19.1640625" style="70" customWidth="1"/>
    <col min="11766" max="11766" width="15.83203125" style="70" customWidth="1"/>
    <col min="11767" max="11768" width="11.5" style="70"/>
    <col min="11769" max="11769" width="12.83203125" style="70" customWidth="1"/>
    <col min="11770" max="11770" width="11.5" style="70" customWidth="1"/>
    <col min="11771" max="11771" width="14.5" style="70" customWidth="1"/>
    <col min="11772" max="12014" width="11.5" style="70"/>
    <col min="12015" max="12015" width="14.5" style="70" customWidth="1"/>
    <col min="12016" max="12016" width="38" style="70" customWidth="1"/>
    <col min="12017" max="12017" width="31.5" style="70" customWidth="1"/>
    <col min="12018" max="12018" width="21.5" style="70" customWidth="1"/>
    <col min="12019" max="12019" width="19" style="70" customWidth="1"/>
    <col min="12020" max="12020" width="14" style="70" customWidth="1"/>
    <col min="12021" max="12021" width="19.1640625" style="70" customWidth="1"/>
    <col min="12022" max="12022" width="15.83203125" style="70" customWidth="1"/>
    <col min="12023" max="12024" width="11.5" style="70"/>
    <col min="12025" max="12025" width="12.83203125" style="70" customWidth="1"/>
    <col min="12026" max="12026" width="11.5" style="70" customWidth="1"/>
    <col min="12027" max="12027" width="14.5" style="70" customWidth="1"/>
    <col min="12028" max="12270" width="11.5" style="70"/>
    <col min="12271" max="12271" width="14.5" style="70" customWidth="1"/>
    <col min="12272" max="12272" width="38" style="70" customWidth="1"/>
    <col min="12273" max="12273" width="31.5" style="70" customWidth="1"/>
    <col min="12274" max="12274" width="21.5" style="70" customWidth="1"/>
    <col min="12275" max="12275" width="19" style="70" customWidth="1"/>
    <col min="12276" max="12276" width="14" style="70" customWidth="1"/>
    <col min="12277" max="12277" width="19.1640625" style="70" customWidth="1"/>
    <col min="12278" max="12278" width="15.83203125" style="70" customWidth="1"/>
    <col min="12279" max="12280" width="11.5" style="70"/>
    <col min="12281" max="12281" width="12.83203125" style="70" customWidth="1"/>
    <col min="12282" max="12282" width="11.5" style="70" customWidth="1"/>
    <col min="12283" max="12283" width="14.5" style="70" customWidth="1"/>
    <col min="12284" max="12526" width="11.5" style="70"/>
    <col min="12527" max="12527" width="14.5" style="70" customWidth="1"/>
    <col min="12528" max="12528" width="38" style="70" customWidth="1"/>
    <col min="12529" max="12529" width="31.5" style="70" customWidth="1"/>
    <col min="12530" max="12530" width="21.5" style="70" customWidth="1"/>
    <col min="12531" max="12531" width="19" style="70" customWidth="1"/>
    <col min="12532" max="12532" width="14" style="70" customWidth="1"/>
    <col min="12533" max="12533" width="19.1640625" style="70" customWidth="1"/>
    <col min="12534" max="12534" width="15.83203125" style="70" customWidth="1"/>
    <col min="12535" max="12536" width="11.5" style="70"/>
    <col min="12537" max="12537" width="12.83203125" style="70" customWidth="1"/>
    <col min="12538" max="12538" width="11.5" style="70" customWidth="1"/>
    <col min="12539" max="12539" width="14.5" style="70" customWidth="1"/>
    <col min="12540" max="12782" width="11.5" style="70"/>
    <col min="12783" max="12783" width="14.5" style="70" customWidth="1"/>
    <col min="12784" max="12784" width="38" style="70" customWidth="1"/>
    <col min="12785" max="12785" width="31.5" style="70" customWidth="1"/>
    <col min="12786" max="12786" width="21.5" style="70" customWidth="1"/>
    <col min="12787" max="12787" width="19" style="70" customWidth="1"/>
    <col min="12788" max="12788" width="14" style="70" customWidth="1"/>
    <col min="12789" max="12789" width="19.1640625" style="70" customWidth="1"/>
    <col min="12790" max="12790" width="15.83203125" style="70" customWidth="1"/>
    <col min="12791" max="12792" width="11.5" style="70"/>
    <col min="12793" max="12793" width="12.83203125" style="70" customWidth="1"/>
    <col min="12794" max="12794" width="11.5" style="70" customWidth="1"/>
    <col min="12795" max="12795" width="14.5" style="70" customWidth="1"/>
    <col min="12796" max="13038" width="11.5" style="70"/>
    <col min="13039" max="13039" width="14.5" style="70" customWidth="1"/>
    <col min="13040" max="13040" width="38" style="70" customWidth="1"/>
    <col min="13041" max="13041" width="31.5" style="70" customWidth="1"/>
    <col min="13042" max="13042" width="21.5" style="70" customWidth="1"/>
    <col min="13043" max="13043" width="19" style="70" customWidth="1"/>
    <col min="13044" max="13044" width="14" style="70" customWidth="1"/>
    <col min="13045" max="13045" width="19.1640625" style="70" customWidth="1"/>
    <col min="13046" max="13046" width="15.83203125" style="70" customWidth="1"/>
    <col min="13047" max="13048" width="11.5" style="70"/>
    <col min="13049" max="13049" width="12.83203125" style="70" customWidth="1"/>
    <col min="13050" max="13050" width="11.5" style="70" customWidth="1"/>
    <col min="13051" max="13051" width="14.5" style="70" customWidth="1"/>
    <col min="13052" max="13294" width="11.5" style="70"/>
    <col min="13295" max="13295" width="14.5" style="70" customWidth="1"/>
    <col min="13296" max="13296" width="38" style="70" customWidth="1"/>
    <col min="13297" max="13297" width="31.5" style="70" customWidth="1"/>
    <col min="13298" max="13298" width="21.5" style="70" customWidth="1"/>
    <col min="13299" max="13299" width="19" style="70" customWidth="1"/>
    <col min="13300" max="13300" width="14" style="70" customWidth="1"/>
    <col min="13301" max="13301" width="19.1640625" style="70" customWidth="1"/>
    <col min="13302" max="13302" width="15.83203125" style="70" customWidth="1"/>
    <col min="13303" max="13304" width="11.5" style="70"/>
    <col min="13305" max="13305" width="12.83203125" style="70" customWidth="1"/>
    <col min="13306" max="13306" width="11.5" style="70" customWidth="1"/>
    <col min="13307" max="13307" width="14.5" style="70" customWidth="1"/>
    <col min="13308" max="13550" width="11.5" style="70"/>
    <col min="13551" max="13551" width="14.5" style="70" customWidth="1"/>
    <col min="13552" max="13552" width="38" style="70" customWidth="1"/>
    <col min="13553" max="13553" width="31.5" style="70" customWidth="1"/>
    <col min="13554" max="13554" width="21.5" style="70" customWidth="1"/>
    <col min="13555" max="13555" width="19" style="70" customWidth="1"/>
    <col min="13556" max="13556" width="14" style="70" customWidth="1"/>
    <col min="13557" max="13557" width="19.1640625" style="70" customWidth="1"/>
    <col min="13558" max="13558" width="15.83203125" style="70" customWidth="1"/>
    <col min="13559" max="13560" width="11.5" style="70"/>
    <col min="13561" max="13561" width="12.83203125" style="70" customWidth="1"/>
    <col min="13562" max="13562" width="11.5" style="70" customWidth="1"/>
    <col min="13563" max="13563" width="14.5" style="70" customWidth="1"/>
    <col min="13564" max="13806" width="11.5" style="70"/>
    <col min="13807" max="13807" width="14.5" style="70" customWidth="1"/>
    <col min="13808" max="13808" width="38" style="70" customWidth="1"/>
    <col min="13809" max="13809" width="31.5" style="70" customWidth="1"/>
    <col min="13810" max="13810" width="21.5" style="70" customWidth="1"/>
    <col min="13811" max="13811" width="19" style="70" customWidth="1"/>
    <col min="13812" max="13812" width="14" style="70" customWidth="1"/>
    <col min="13813" max="13813" width="19.1640625" style="70" customWidth="1"/>
    <col min="13814" max="13814" width="15.83203125" style="70" customWidth="1"/>
    <col min="13815" max="13816" width="11.5" style="70"/>
    <col min="13817" max="13817" width="12.83203125" style="70" customWidth="1"/>
    <col min="13818" max="13818" width="11.5" style="70" customWidth="1"/>
    <col min="13819" max="13819" width="14.5" style="70" customWidth="1"/>
    <col min="13820" max="14062" width="11.5" style="70"/>
    <col min="14063" max="14063" width="14.5" style="70" customWidth="1"/>
    <col min="14064" max="14064" width="38" style="70" customWidth="1"/>
    <col min="14065" max="14065" width="31.5" style="70" customWidth="1"/>
    <col min="14066" max="14066" width="21.5" style="70" customWidth="1"/>
    <col min="14067" max="14067" width="19" style="70" customWidth="1"/>
    <col min="14068" max="14068" width="14" style="70" customWidth="1"/>
    <col min="14069" max="14069" width="19.1640625" style="70" customWidth="1"/>
    <col min="14070" max="14070" width="15.83203125" style="70" customWidth="1"/>
    <col min="14071" max="14072" width="11.5" style="70"/>
    <col min="14073" max="14073" width="12.83203125" style="70" customWidth="1"/>
    <col min="14074" max="14074" width="11.5" style="70" customWidth="1"/>
    <col min="14075" max="14075" width="14.5" style="70" customWidth="1"/>
    <col min="14076" max="14318" width="11.5" style="70"/>
    <col min="14319" max="14319" width="14.5" style="70" customWidth="1"/>
    <col min="14320" max="14320" width="38" style="70" customWidth="1"/>
    <col min="14321" max="14321" width="31.5" style="70" customWidth="1"/>
    <col min="14322" max="14322" width="21.5" style="70" customWidth="1"/>
    <col min="14323" max="14323" width="19" style="70" customWidth="1"/>
    <col min="14324" max="14324" width="14" style="70" customWidth="1"/>
    <col min="14325" max="14325" width="19.1640625" style="70" customWidth="1"/>
    <col min="14326" max="14326" width="15.83203125" style="70" customWidth="1"/>
    <col min="14327" max="14328" width="11.5" style="70"/>
    <col min="14329" max="14329" width="12.83203125" style="70" customWidth="1"/>
    <col min="14330" max="14330" width="11.5" style="70" customWidth="1"/>
    <col min="14331" max="14331" width="14.5" style="70" customWidth="1"/>
    <col min="14332" max="14574" width="11.5" style="70"/>
    <col min="14575" max="14575" width="14.5" style="70" customWidth="1"/>
    <col min="14576" max="14576" width="38" style="70" customWidth="1"/>
    <col min="14577" max="14577" width="31.5" style="70" customWidth="1"/>
    <col min="14578" max="14578" width="21.5" style="70" customWidth="1"/>
    <col min="14579" max="14579" width="19" style="70" customWidth="1"/>
    <col min="14580" max="14580" width="14" style="70" customWidth="1"/>
    <col min="14581" max="14581" width="19.1640625" style="70" customWidth="1"/>
    <col min="14582" max="14582" width="15.83203125" style="70" customWidth="1"/>
    <col min="14583" max="14584" width="11.5" style="70"/>
    <col min="14585" max="14585" width="12.83203125" style="70" customWidth="1"/>
    <col min="14586" max="14586" width="11.5" style="70" customWidth="1"/>
    <col min="14587" max="14587" width="14.5" style="70" customWidth="1"/>
    <col min="14588" max="14830" width="11.5" style="70"/>
    <col min="14831" max="14831" width="14.5" style="70" customWidth="1"/>
    <col min="14832" max="14832" width="38" style="70" customWidth="1"/>
    <col min="14833" max="14833" width="31.5" style="70" customWidth="1"/>
    <col min="14834" max="14834" width="21.5" style="70" customWidth="1"/>
    <col min="14835" max="14835" width="19" style="70" customWidth="1"/>
    <col min="14836" max="14836" width="14" style="70" customWidth="1"/>
    <col min="14837" max="14837" width="19.1640625" style="70" customWidth="1"/>
    <col min="14838" max="14838" width="15.83203125" style="70" customWidth="1"/>
    <col min="14839" max="14840" width="11.5" style="70"/>
    <col min="14841" max="14841" width="12.83203125" style="70" customWidth="1"/>
    <col min="14842" max="14842" width="11.5" style="70" customWidth="1"/>
    <col min="14843" max="14843" width="14.5" style="70" customWidth="1"/>
    <col min="14844" max="15086" width="11.5" style="70"/>
    <col min="15087" max="15087" width="14.5" style="70" customWidth="1"/>
    <col min="15088" max="15088" width="38" style="70" customWidth="1"/>
    <col min="15089" max="15089" width="31.5" style="70" customWidth="1"/>
    <col min="15090" max="15090" width="21.5" style="70" customWidth="1"/>
    <col min="15091" max="15091" width="19" style="70" customWidth="1"/>
    <col min="15092" max="15092" width="14" style="70" customWidth="1"/>
    <col min="15093" max="15093" width="19.1640625" style="70" customWidth="1"/>
    <col min="15094" max="15094" width="15.83203125" style="70" customWidth="1"/>
    <col min="15095" max="15096" width="11.5" style="70"/>
    <col min="15097" max="15097" width="12.83203125" style="70" customWidth="1"/>
    <col min="15098" max="15098" width="11.5" style="70" customWidth="1"/>
    <col min="15099" max="15099" width="14.5" style="70" customWidth="1"/>
    <col min="15100" max="15342" width="11.5" style="70"/>
    <col min="15343" max="15343" width="14.5" style="70" customWidth="1"/>
    <col min="15344" max="15344" width="38" style="70" customWidth="1"/>
    <col min="15345" max="15345" width="31.5" style="70" customWidth="1"/>
    <col min="15346" max="15346" width="21.5" style="70" customWidth="1"/>
    <col min="15347" max="15347" width="19" style="70" customWidth="1"/>
    <col min="15348" max="15348" width="14" style="70" customWidth="1"/>
    <col min="15349" max="15349" width="19.1640625" style="70" customWidth="1"/>
    <col min="15350" max="15350" width="15.83203125" style="70" customWidth="1"/>
    <col min="15351" max="15352" width="11.5" style="70"/>
    <col min="15353" max="15353" width="12.83203125" style="70" customWidth="1"/>
    <col min="15354" max="15354" width="11.5" style="70" customWidth="1"/>
    <col min="15355" max="15355" width="14.5" style="70" customWidth="1"/>
    <col min="15356" max="15598" width="11.5" style="70"/>
    <col min="15599" max="15599" width="14.5" style="70" customWidth="1"/>
    <col min="15600" max="15600" width="38" style="70" customWidth="1"/>
    <col min="15601" max="15601" width="31.5" style="70" customWidth="1"/>
    <col min="15602" max="15602" width="21.5" style="70" customWidth="1"/>
    <col min="15603" max="15603" width="19" style="70" customWidth="1"/>
    <col min="15604" max="15604" width="14" style="70" customWidth="1"/>
    <col min="15605" max="15605" width="19.1640625" style="70" customWidth="1"/>
    <col min="15606" max="15606" width="15.83203125" style="70" customWidth="1"/>
    <col min="15607" max="15608" width="11.5" style="70"/>
    <col min="15609" max="15609" width="12.83203125" style="70" customWidth="1"/>
    <col min="15610" max="15610" width="11.5" style="70" customWidth="1"/>
    <col min="15611" max="15611" width="14.5" style="70" customWidth="1"/>
    <col min="15612" max="15854" width="11.5" style="70"/>
    <col min="15855" max="15855" width="14.5" style="70" customWidth="1"/>
    <col min="15856" max="15856" width="38" style="70" customWidth="1"/>
    <col min="15857" max="15857" width="31.5" style="70" customWidth="1"/>
    <col min="15858" max="15858" width="21.5" style="70" customWidth="1"/>
    <col min="15859" max="15859" width="19" style="70" customWidth="1"/>
    <col min="15860" max="15860" width="14" style="70" customWidth="1"/>
    <col min="15861" max="15861" width="19.1640625" style="70" customWidth="1"/>
    <col min="15862" max="15862" width="15.83203125" style="70" customWidth="1"/>
    <col min="15863" max="15864" width="11.5" style="70"/>
    <col min="15865" max="15865" width="12.83203125" style="70" customWidth="1"/>
    <col min="15866" max="15866" width="11.5" style="70" customWidth="1"/>
    <col min="15867" max="15867" width="14.5" style="70" customWidth="1"/>
    <col min="15868" max="16110" width="11.5" style="70"/>
    <col min="16111" max="16111" width="14.5" style="70" customWidth="1"/>
    <col min="16112" max="16112" width="38" style="70" customWidth="1"/>
    <col min="16113" max="16113" width="31.5" style="70" customWidth="1"/>
    <col min="16114" max="16114" width="21.5" style="70" customWidth="1"/>
    <col min="16115" max="16115" width="19" style="70" customWidth="1"/>
    <col min="16116" max="16116" width="14" style="70" customWidth="1"/>
    <col min="16117" max="16117" width="19.1640625" style="70" customWidth="1"/>
    <col min="16118" max="16118" width="15.83203125" style="70" customWidth="1"/>
    <col min="16119" max="16120" width="11.5" style="70"/>
    <col min="16121" max="16121" width="12.83203125" style="70" customWidth="1"/>
    <col min="16122" max="16122" width="11.5" style="70" customWidth="1"/>
    <col min="16123" max="16123" width="14.5" style="70" customWidth="1"/>
    <col min="16124" max="16384" width="11.5" style="70"/>
  </cols>
  <sheetData>
    <row r="1" spans="1:14" ht="76.5" customHeight="1" x14ac:dyDescent="0.2">
      <c r="A1" s="217" t="s">
        <v>155</v>
      </c>
      <c r="B1" s="217"/>
      <c r="C1" s="217"/>
      <c r="D1" s="217"/>
      <c r="E1" s="217"/>
      <c r="F1" s="217"/>
      <c r="G1" s="217"/>
      <c r="H1" s="217"/>
      <c r="I1" s="217"/>
      <c r="J1" s="217"/>
    </row>
    <row r="2" spans="1:14" ht="22" customHeight="1" x14ac:dyDescent="0.2">
      <c r="A2" s="201" t="s">
        <v>136</v>
      </c>
      <c r="B2" s="201"/>
      <c r="C2" s="201"/>
      <c r="D2" s="201"/>
      <c r="E2" s="201"/>
      <c r="F2" s="201"/>
      <c r="G2" s="201"/>
      <c r="H2" s="201"/>
      <c r="I2" s="201"/>
      <c r="J2" s="201"/>
    </row>
    <row r="3" spans="1:14" ht="68.25" customHeight="1" x14ac:dyDescent="0.2">
      <c r="A3" s="103" t="s">
        <v>139</v>
      </c>
      <c r="B3" s="104" t="s">
        <v>159</v>
      </c>
      <c r="C3" s="104" t="s">
        <v>158</v>
      </c>
      <c r="D3" s="104" t="s">
        <v>160</v>
      </c>
      <c r="E3" s="104" t="s">
        <v>142</v>
      </c>
      <c r="F3" s="104" t="s">
        <v>161</v>
      </c>
      <c r="G3" s="103" t="s">
        <v>140</v>
      </c>
      <c r="H3" s="87" t="s">
        <v>156</v>
      </c>
      <c r="I3" s="87" t="s">
        <v>157</v>
      </c>
      <c r="J3" s="87" t="s">
        <v>141</v>
      </c>
    </row>
    <row r="4" spans="1:14" ht="72.75" customHeight="1" x14ac:dyDescent="0.2">
      <c r="A4" s="141" t="s">
        <v>288</v>
      </c>
      <c r="B4" s="140">
        <v>100</v>
      </c>
      <c r="C4" s="140" t="s">
        <v>289</v>
      </c>
      <c r="D4" s="239" t="s">
        <v>290</v>
      </c>
      <c r="E4" s="140" t="s">
        <v>149</v>
      </c>
      <c r="F4" s="140" t="s">
        <v>247</v>
      </c>
      <c r="G4" s="105">
        <v>42885</v>
      </c>
      <c r="H4" s="148">
        <v>1</v>
      </c>
      <c r="I4" s="154" t="s">
        <v>371</v>
      </c>
      <c r="J4" s="232" t="s">
        <v>335</v>
      </c>
      <c r="K4" s="110"/>
      <c r="L4" s="58"/>
      <c r="M4" s="58"/>
    </row>
    <row r="5" spans="1:14" s="94" customFormat="1" ht="105" customHeight="1" x14ac:dyDescent="0.2">
      <c r="A5" s="164" t="s">
        <v>291</v>
      </c>
      <c r="B5" s="132">
        <v>100</v>
      </c>
      <c r="C5" s="132" t="s">
        <v>292</v>
      </c>
      <c r="D5" s="241"/>
      <c r="E5" s="132" t="s">
        <v>293</v>
      </c>
      <c r="F5" s="132" t="s">
        <v>149</v>
      </c>
      <c r="G5" s="165">
        <v>42947</v>
      </c>
      <c r="H5" s="148">
        <v>1</v>
      </c>
      <c r="I5" s="154" t="s">
        <v>370</v>
      </c>
      <c r="J5" s="234"/>
      <c r="K5" s="111"/>
      <c r="L5" s="96"/>
      <c r="M5" s="96"/>
      <c r="N5" s="93"/>
    </row>
    <row r="6" spans="1:14" ht="112.5" customHeight="1" x14ac:dyDescent="0.2">
      <c r="A6" s="88" t="s">
        <v>294</v>
      </c>
      <c r="B6" s="132">
        <v>100</v>
      </c>
      <c r="C6" s="132" t="s">
        <v>324</v>
      </c>
      <c r="D6" s="168" t="s">
        <v>295</v>
      </c>
      <c r="E6" s="132" t="s">
        <v>149</v>
      </c>
      <c r="F6" s="132" t="s">
        <v>143</v>
      </c>
      <c r="G6" s="165">
        <v>42855</v>
      </c>
      <c r="H6" s="148">
        <f>+(0.579439252336449)</f>
        <v>0.579439252336449</v>
      </c>
      <c r="I6" s="154" t="s">
        <v>343</v>
      </c>
      <c r="J6" s="154" t="s">
        <v>408</v>
      </c>
      <c r="K6" s="110"/>
    </row>
    <row r="7" spans="1:14" ht="80.25" customHeight="1" x14ac:dyDescent="0.2">
      <c r="A7" s="255" t="s">
        <v>296</v>
      </c>
      <c r="B7" s="243">
        <v>100</v>
      </c>
      <c r="C7" s="243" t="s">
        <v>297</v>
      </c>
      <c r="D7" s="224" t="s">
        <v>298</v>
      </c>
      <c r="E7" s="171" t="s">
        <v>359</v>
      </c>
      <c r="F7" s="132" t="s">
        <v>149</v>
      </c>
      <c r="G7" s="253">
        <v>43100</v>
      </c>
      <c r="H7" s="252">
        <v>1</v>
      </c>
      <c r="I7" s="187" t="s">
        <v>385</v>
      </c>
      <c r="J7" s="257" t="s">
        <v>335</v>
      </c>
      <c r="K7" s="117"/>
    </row>
    <row r="8" spans="1:14" ht="132.75" customHeight="1" x14ac:dyDescent="0.2">
      <c r="A8" s="256"/>
      <c r="B8" s="245"/>
      <c r="C8" s="245"/>
      <c r="D8" s="226"/>
      <c r="E8" s="172" t="s">
        <v>358</v>
      </c>
      <c r="F8" s="169"/>
      <c r="G8" s="254"/>
      <c r="H8" s="252"/>
      <c r="I8" s="187" t="s">
        <v>357</v>
      </c>
      <c r="J8" s="257"/>
      <c r="K8" s="117"/>
    </row>
    <row r="9" spans="1:14" ht="202" customHeight="1" x14ac:dyDescent="0.2">
      <c r="A9" s="141" t="s">
        <v>299</v>
      </c>
      <c r="B9" s="140">
        <v>12</v>
      </c>
      <c r="C9" s="140" t="s">
        <v>300</v>
      </c>
      <c r="D9" s="140" t="s">
        <v>301</v>
      </c>
      <c r="E9" s="140" t="s">
        <v>302</v>
      </c>
      <c r="F9" s="140" t="s">
        <v>149</v>
      </c>
      <c r="G9" s="105">
        <v>43100</v>
      </c>
      <c r="H9" s="156">
        <v>1</v>
      </c>
      <c r="I9" s="154" t="s">
        <v>418</v>
      </c>
      <c r="J9" s="188" t="s">
        <v>421</v>
      </c>
      <c r="K9" s="117"/>
    </row>
    <row r="10" spans="1:14" ht="320.25" customHeight="1" x14ac:dyDescent="0.2">
      <c r="A10" s="130" t="s">
        <v>303</v>
      </c>
      <c r="B10" s="131">
        <v>100</v>
      </c>
      <c r="C10" s="131" t="s">
        <v>304</v>
      </c>
      <c r="D10" s="131" t="s">
        <v>305</v>
      </c>
      <c r="E10" s="131" t="s">
        <v>192</v>
      </c>
      <c r="F10" s="140" t="s">
        <v>247</v>
      </c>
      <c r="G10" s="160">
        <v>43100</v>
      </c>
      <c r="H10" s="178">
        <f>+(26+9-2)/(26+9)</f>
        <v>0.94285714285714284</v>
      </c>
      <c r="I10" s="176" t="s">
        <v>411</v>
      </c>
      <c r="J10" s="190" t="s">
        <v>412</v>
      </c>
      <c r="K10" s="159"/>
    </row>
    <row r="11" spans="1:14" ht="87.75" customHeight="1" x14ac:dyDescent="0.2">
      <c r="A11" s="164" t="s">
        <v>306</v>
      </c>
      <c r="B11" s="132">
        <v>1</v>
      </c>
      <c r="C11" s="132" t="s">
        <v>307</v>
      </c>
      <c r="D11" s="132" t="s">
        <v>308</v>
      </c>
      <c r="E11" s="132" t="s">
        <v>150</v>
      </c>
      <c r="F11" s="132" t="s">
        <v>247</v>
      </c>
      <c r="G11" s="165">
        <v>42947</v>
      </c>
      <c r="H11" s="135">
        <v>1</v>
      </c>
      <c r="I11" s="133" t="s">
        <v>377</v>
      </c>
      <c r="J11" s="154" t="s">
        <v>335</v>
      </c>
      <c r="K11" s="117"/>
    </row>
    <row r="12" spans="1:14" ht="261.75" customHeight="1" x14ac:dyDescent="0.2">
      <c r="A12" s="261" t="s">
        <v>309</v>
      </c>
      <c r="B12" s="263">
        <v>100</v>
      </c>
      <c r="C12" s="263" t="s">
        <v>325</v>
      </c>
      <c r="D12" s="264" t="s">
        <v>310</v>
      </c>
      <c r="E12" s="263" t="s">
        <v>150</v>
      </c>
      <c r="F12" s="174" t="s">
        <v>247</v>
      </c>
      <c r="G12" s="262">
        <v>43100</v>
      </c>
      <c r="H12" s="260">
        <v>0.6</v>
      </c>
      <c r="I12" s="179" t="s">
        <v>378</v>
      </c>
      <c r="J12" s="203" t="s">
        <v>388</v>
      </c>
      <c r="K12" s="117"/>
    </row>
    <row r="13" spans="1:14" ht="271.5" customHeight="1" x14ac:dyDescent="0.2">
      <c r="A13" s="261"/>
      <c r="B13" s="263"/>
      <c r="C13" s="263"/>
      <c r="D13" s="264"/>
      <c r="E13" s="263"/>
      <c r="F13" s="174"/>
      <c r="G13" s="262"/>
      <c r="H13" s="260"/>
      <c r="I13" s="180" t="s">
        <v>387</v>
      </c>
      <c r="J13" s="203"/>
      <c r="K13" s="117"/>
    </row>
    <row r="14" spans="1:14" ht="178.5" customHeight="1" x14ac:dyDescent="0.2">
      <c r="A14" s="164" t="s">
        <v>311</v>
      </c>
      <c r="B14" s="132">
        <v>100</v>
      </c>
      <c r="C14" s="132" t="s">
        <v>312</v>
      </c>
      <c r="D14" s="168" t="s">
        <v>313</v>
      </c>
      <c r="E14" s="132" t="s">
        <v>150</v>
      </c>
      <c r="F14" s="132" t="s">
        <v>267</v>
      </c>
      <c r="G14" s="165">
        <v>43008</v>
      </c>
      <c r="H14" s="135">
        <v>1</v>
      </c>
      <c r="I14" s="133" t="s">
        <v>379</v>
      </c>
      <c r="J14" s="195" t="s">
        <v>335</v>
      </c>
      <c r="K14" s="117"/>
    </row>
    <row r="15" spans="1:14" s="94" customFormat="1" ht="120.75" customHeight="1" x14ac:dyDescent="0.2">
      <c r="A15" s="164" t="s">
        <v>326</v>
      </c>
      <c r="B15" s="132">
        <v>100</v>
      </c>
      <c r="C15" s="132" t="s">
        <v>327</v>
      </c>
      <c r="D15" s="168" t="s">
        <v>314</v>
      </c>
      <c r="E15" s="132" t="s">
        <v>150</v>
      </c>
      <c r="F15" s="132" t="s">
        <v>267</v>
      </c>
      <c r="G15" s="165">
        <v>43008</v>
      </c>
      <c r="H15" s="135">
        <v>1</v>
      </c>
      <c r="I15" s="133" t="s">
        <v>406</v>
      </c>
      <c r="J15" s="197"/>
      <c r="K15" s="117" t="s">
        <v>344</v>
      </c>
      <c r="L15" s="96"/>
      <c r="M15" s="96"/>
      <c r="N15" s="93"/>
    </row>
    <row r="16" spans="1:14" s="124" customFormat="1" ht="109.5" customHeight="1" x14ac:dyDescent="0.2">
      <c r="A16" s="72" t="s">
        <v>315</v>
      </c>
      <c r="B16" s="140">
        <v>100</v>
      </c>
      <c r="C16" s="140" t="s">
        <v>316</v>
      </c>
      <c r="D16" s="106" t="s">
        <v>328</v>
      </c>
      <c r="E16" s="140" t="s">
        <v>149</v>
      </c>
      <c r="F16" s="140" t="s">
        <v>267</v>
      </c>
      <c r="G16" s="105">
        <v>43100</v>
      </c>
      <c r="H16" s="135">
        <v>1</v>
      </c>
      <c r="I16" s="133" t="s">
        <v>404</v>
      </c>
      <c r="J16" s="183" t="s">
        <v>335</v>
      </c>
      <c r="K16" s="117" t="s">
        <v>344</v>
      </c>
      <c r="L16" s="122"/>
      <c r="M16" s="122"/>
      <c r="N16" s="123"/>
    </row>
    <row r="17" spans="1:11" ht="116.25" customHeight="1" x14ac:dyDescent="0.2">
      <c r="A17" s="164" t="s">
        <v>317</v>
      </c>
      <c r="B17" s="132">
        <v>100</v>
      </c>
      <c r="C17" s="132" t="s">
        <v>318</v>
      </c>
      <c r="D17" s="132" t="s">
        <v>153</v>
      </c>
      <c r="E17" s="132" t="s">
        <v>149</v>
      </c>
      <c r="F17" s="168"/>
      <c r="G17" s="165">
        <v>43100</v>
      </c>
      <c r="H17" s="135">
        <v>1</v>
      </c>
      <c r="I17" s="133" t="s">
        <v>409</v>
      </c>
      <c r="J17" s="189" t="s">
        <v>410</v>
      </c>
      <c r="K17" s="117"/>
    </row>
    <row r="18" spans="1:11" ht="114.75" customHeight="1" x14ac:dyDescent="0.2">
      <c r="A18" s="258" t="s">
        <v>329</v>
      </c>
      <c r="B18" s="140">
        <v>100</v>
      </c>
      <c r="C18" s="140" t="s">
        <v>319</v>
      </c>
      <c r="D18" s="140" t="s">
        <v>320</v>
      </c>
      <c r="E18" s="202" t="s">
        <v>197</v>
      </c>
      <c r="F18" s="202" t="s">
        <v>321</v>
      </c>
      <c r="G18" s="105">
        <v>43100</v>
      </c>
      <c r="H18" s="265">
        <v>1</v>
      </c>
      <c r="I18" s="133" t="s">
        <v>380</v>
      </c>
      <c r="J18" s="181" t="s">
        <v>335</v>
      </c>
      <c r="K18" s="117"/>
    </row>
    <row r="19" spans="1:11" ht="314.25" customHeight="1" x14ac:dyDescent="0.2">
      <c r="A19" s="259"/>
      <c r="B19" s="140">
        <v>1</v>
      </c>
      <c r="C19" s="140" t="s">
        <v>322</v>
      </c>
      <c r="D19" s="140" t="s">
        <v>323</v>
      </c>
      <c r="E19" s="202"/>
      <c r="F19" s="202"/>
      <c r="G19" s="105">
        <v>42947</v>
      </c>
      <c r="H19" s="266"/>
      <c r="I19" s="133" t="s">
        <v>386</v>
      </c>
      <c r="J19" s="154" t="s">
        <v>335</v>
      </c>
      <c r="K19" s="117"/>
    </row>
    <row r="20" spans="1:11" x14ac:dyDescent="0.2">
      <c r="H20" s="151">
        <f>AVERAGE(H4:H18)</f>
        <v>0.93248433809181475</v>
      </c>
    </row>
  </sheetData>
  <sheetProtection formatCells="0" formatColumns="0" formatRows="0" insertColumns="0" insertRows="0" insertHyperlinks="0" deleteColumns="0" deleteRows="0" sort="0" autoFilter="0" pivotTables="0"/>
  <mergeCells count="24">
    <mergeCell ref="A18:A19"/>
    <mergeCell ref="E18:E19"/>
    <mergeCell ref="F18:F19"/>
    <mergeCell ref="J12:J13"/>
    <mergeCell ref="H12:H13"/>
    <mergeCell ref="A12:A13"/>
    <mergeCell ref="J14:J15"/>
    <mergeCell ref="G12:G13"/>
    <mergeCell ref="E12:E13"/>
    <mergeCell ref="D12:D13"/>
    <mergeCell ref="C12:C13"/>
    <mergeCell ref="B12:B13"/>
    <mergeCell ref="H18:H19"/>
    <mergeCell ref="A1:J1"/>
    <mergeCell ref="A2:J2"/>
    <mergeCell ref="H7:H8"/>
    <mergeCell ref="G7:G8"/>
    <mergeCell ref="D7:D8"/>
    <mergeCell ref="C7:C8"/>
    <mergeCell ref="B7:B8"/>
    <mergeCell ref="A7:A8"/>
    <mergeCell ref="J4:J5"/>
    <mergeCell ref="D4:D5"/>
    <mergeCell ref="J7:J8"/>
  </mergeCells>
  <phoneticPr fontId="47" type="noConversion"/>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rowBreaks count="4" manualBreakCount="4">
    <brk id="8" max="9" man="1"/>
    <brk id="11" max="9" man="1"/>
    <brk id="13" max="9" man="1"/>
    <brk id="17"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view="pageBreakPreview" zoomScaleSheetLayoutView="100" workbookViewId="0">
      <pane ySplit="3" topLeftCell="A4" activePane="bottomLeft" state="frozen"/>
      <selection pane="bottomLeft" sqref="A1:J1"/>
    </sheetView>
  </sheetViews>
  <sheetFormatPr baseColWidth="10" defaultColWidth="11.5" defaultRowHeight="14" x14ac:dyDescent="0.2"/>
  <cols>
    <col min="1" max="1" width="24" style="57" customWidth="1"/>
    <col min="2" max="2" width="8.83203125" style="57" customWidth="1"/>
    <col min="3" max="3" width="15.83203125" style="57" customWidth="1"/>
    <col min="4" max="4" width="17.5" style="57" customWidth="1"/>
    <col min="5" max="5" width="19" style="56" customWidth="1"/>
    <col min="6" max="6" width="19" style="56" hidden="1" customWidth="1"/>
    <col min="7" max="7" width="19.6640625" style="57" customWidth="1"/>
    <col min="8" max="8" width="15" style="57" customWidth="1"/>
    <col min="9" max="9" width="36.83203125" style="63" customWidth="1"/>
    <col min="10" max="10" width="37.5" style="64" customWidth="1"/>
    <col min="11" max="11" width="23" style="59" customWidth="1"/>
    <col min="12" max="12" width="13.5" style="59" bestFit="1" customWidth="1"/>
    <col min="13" max="13" width="12.5" style="59" bestFit="1" customWidth="1"/>
    <col min="14" max="14" width="11.5" style="60"/>
    <col min="15" max="238" width="11.5" style="57"/>
    <col min="239" max="239" width="14.5" style="57" customWidth="1"/>
    <col min="240" max="240" width="38" style="57" customWidth="1"/>
    <col min="241" max="241" width="31.5" style="57" customWidth="1"/>
    <col min="242" max="242" width="21.5" style="57" customWidth="1"/>
    <col min="243" max="243" width="19" style="57" customWidth="1"/>
    <col min="244" max="244" width="14" style="57" customWidth="1"/>
    <col min="245" max="245" width="19.1640625" style="57" customWidth="1"/>
    <col min="246" max="246" width="15.83203125" style="57" customWidth="1"/>
    <col min="247" max="248" width="11.5" style="57"/>
    <col min="249" max="249" width="12.83203125" style="57" customWidth="1"/>
    <col min="250" max="250" width="11.5" style="57" customWidth="1"/>
    <col min="251" max="251" width="14.5" style="57" customWidth="1"/>
    <col min="252" max="494" width="11.5" style="57"/>
    <col min="495" max="495" width="14.5" style="57" customWidth="1"/>
    <col min="496" max="496" width="38" style="57" customWidth="1"/>
    <col min="497" max="497" width="31.5" style="57" customWidth="1"/>
    <col min="498" max="498" width="21.5" style="57" customWidth="1"/>
    <col min="499" max="499" width="19" style="57" customWidth="1"/>
    <col min="500" max="500" width="14" style="57" customWidth="1"/>
    <col min="501" max="501" width="19.1640625" style="57" customWidth="1"/>
    <col min="502" max="502" width="15.83203125" style="57" customWidth="1"/>
    <col min="503" max="504" width="11.5" style="57"/>
    <col min="505" max="505" width="12.83203125" style="57" customWidth="1"/>
    <col min="506" max="506" width="11.5" style="57" customWidth="1"/>
    <col min="507" max="507" width="14.5" style="57" customWidth="1"/>
    <col min="508" max="750" width="11.5" style="57"/>
    <col min="751" max="751" width="14.5" style="57" customWidth="1"/>
    <col min="752" max="752" width="38" style="57" customWidth="1"/>
    <col min="753" max="753" width="31.5" style="57" customWidth="1"/>
    <col min="754" max="754" width="21.5" style="57" customWidth="1"/>
    <col min="755" max="755" width="19" style="57" customWidth="1"/>
    <col min="756" max="756" width="14" style="57" customWidth="1"/>
    <col min="757" max="757" width="19.1640625" style="57" customWidth="1"/>
    <col min="758" max="758" width="15.83203125" style="57" customWidth="1"/>
    <col min="759" max="760" width="11.5" style="57"/>
    <col min="761" max="761" width="12.83203125" style="57" customWidth="1"/>
    <col min="762" max="762" width="11.5" style="57" customWidth="1"/>
    <col min="763" max="763" width="14.5" style="57" customWidth="1"/>
    <col min="764" max="1006" width="11.5" style="57"/>
    <col min="1007" max="1007" width="14.5" style="57" customWidth="1"/>
    <col min="1008" max="1008" width="38" style="57" customWidth="1"/>
    <col min="1009" max="1009" width="31.5" style="57" customWidth="1"/>
    <col min="1010" max="1010" width="21.5" style="57" customWidth="1"/>
    <col min="1011" max="1011" width="19" style="57" customWidth="1"/>
    <col min="1012" max="1012" width="14" style="57" customWidth="1"/>
    <col min="1013" max="1013" width="19.1640625" style="57" customWidth="1"/>
    <col min="1014" max="1014" width="15.83203125" style="57" customWidth="1"/>
    <col min="1015" max="1016" width="11.5" style="57"/>
    <col min="1017" max="1017" width="12.83203125" style="57" customWidth="1"/>
    <col min="1018" max="1018" width="11.5" style="57" customWidth="1"/>
    <col min="1019" max="1019" width="14.5" style="57" customWidth="1"/>
    <col min="1020" max="1262" width="11.5" style="57"/>
    <col min="1263" max="1263" width="14.5" style="57" customWidth="1"/>
    <col min="1264" max="1264" width="38" style="57" customWidth="1"/>
    <col min="1265" max="1265" width="31.5" style="57" customWidth="1"/>
    <col min="1266" max="1266" width="21.5" style="57" customWidth="1"/>
    <col min="1267" max="1267" width="19" style="57" customWidth="1"/>
    <col min="1268" max="1268" width="14" style="57" customWidth="1"/>
    <col min="1269" max="1269" width="19.1640625" style="57" customWidth="1"/>
    <col min="1270" max="1270" width="15.83203125" style="57" customWidth="1"/>
    <col min="1271" max="1272" width="11.5" style="57"/>
    <col min="1273" max="1273" width="12.83203125" style="57" customWidth="1"/>
    <col min="1274" max="1274" width="11.5" style="57" customWidth="1"/>
    <col min="1275" max="1275" width="14.5" style="57" customWidth="1"/>
    <col min="1276" max="1518" width="11.5" style="57"/>
    <col min="1519" max="1519" width="14.5" style="57" customWidth="1"/>
    <col min="1520" max="1520" width="38" style="57" customWidth="1"/>
    <col min="1521" max="1521" width="31.5" style="57" customWidth="1"/>
    <col min="1522" max="1522" width="21.5" style="57" customWidth="1"/>
    <col min="1523" max="1523" width="19" style="57" customWidth="1"/>
    <col min="1524" max="1524" width="14" style="57" customWidth="1"/>
    <col min="1525" max="1525" width="19.1640625" style="57" customWidth="1"/>
    <col min="1526" max="1526" width="15.83203125" style="57" customWidth="1"/>
    <col min="1527" max="1528" width="11.5" style="57"/>
    <col min="1529" max="1529" width="12.83203125" style="57" customWidth="1"/>
    <col min="1530" max="1530" width="11.5" style="57" customWidth="1"/>
    <col min="1531" max="1531" width="14.5" style="57" customWidth="1"/>
    <col min="1532" max="1774" width="11.5" style="57"/>
    <col min="1775" max="1775" width="14.5" style="57" customWidth="1"/>
    <col min="1776" max="1776" width="38" style="57" customWidth="1"/>
    <col min="1777" max="1777" width="31.5" style="57" customWidth="1"/>
    <col min="1778" max="1778" width="21.5" style="57" customWidth="1"/>
    <col min="1779" max="1779" width="19" style="57" customWidth="1"/>
    <col min="1780" max="1780" width="14" style="57" customWidth="1"/>
    <col min="1781" max="1781" width="19.1640625" style="57" customWidth="1"/>
    <col min="1782" max="1782" width="15.83203125" style="57" customWidth="1"/>
    <col min="1783" max="1784" width="11.5" style="57"/>
    <col min="1785" max="1785" width="12.83203125" style="57" customWidth="1"/>
    <col min="1786" max="1786" width="11.5" style="57" customWidth="1"/>
    <col min="1787" max="1787" width="14.5" style="57" customWidth="1"/>
    <col min="1788" max="2030" width="11.5" style="57"/>
    <col min="2031" max="2031" width="14.5" style="57" customWidth="1"/>
    <col min="2032" max="2032" width="38" style="57" customWidth="1"/>
    <col min="2033" max="2033" width="31.5" style="57" customWidth="1"/>
    <col min="2034" max="2034" width="21.5" style="57" customWidth="1"/>
    <col min="2035" max="2035" width="19" style="57" customWidth="1"/>
    <col min="2036" max="2036" width="14" style="57" customWidth="1"/>
    <col min="2037" max="2037" width="19.1640625" style="57" customWidth="1"/>
    <col min="2038" max="2038" width="15.83203125" style="57" customWidth="1"/>
    <col min="2039" max="2040" width="11.5" style="57"/>
    <col min="2041" max="2041" width="12.83203125" style="57" customWidth="1"/>
    <col min="2042" max="2042" width="11.5" style="57" customWidth="1"/>
    <col min="2043" max="2043" width="14.5" style="57" customWidth="1"/>
    <col min="2044" max="2286" width="11.5" style="57"/>
    <col min="2287" max="2287" width="14.5" style="57" customWidth="1"/>
    <col min="2288" max="2288" width="38" style="57" customWidth="1"/>
    <col min="2289" max="2289" width="31.5" style="57" customWidth="1"/>
    <col min="2290" max="2290" width="21.5" style="57" customWidth="1"/>
    <col min="2291" max="2291" width="19" style="57" customWidth="1"/>
    <col min="2292" max="2292" width="14" style="57" customWidth="1"/>
    <col min="2293" max="2293" width="19.1640625" style="57" customWidth="1"/>
    <col min="2294" max="2294" width="15.83203125" style="57" customWidth="1"/>
    <col min="2295" max="2296" width="11.5" style="57"/>
    <col min="2297" max="2297" width="12.83203125" style="57" customWidth="1"/>
    <col min="2298" max="2298" width="11.5" style="57" customWidth="1"/>
    <col min="2299" max="2299" width="14.5" style="57" customWidth="1"/>
    <col min="2300" max="2542" width="11.5" style="57"/>
    <col min="2543" max="2543" width="14.5" style="57" customWidth="1"/>
    <col min="2544" max="2544" width="38" style="57" customWidth="1"/>
    <col min="2545" max="2545" width="31.5" style="57" customWidth="1"/>
    <col min="2546" max="2546" width="21.5" style="57" customWidth="1"/>
    <col min="2547" max="2547" width="19" style="57" customWidth="1"/>
    <col min="2548" max="2548" width="14" style="57" customWidth="1"/>
    <col min="2549" max="2549" width="19.1640625" style="57" customWidth="1"/>
    <col min="2550" max="2550" width="15.83203125" style="57" customWidth="1"/>
    <col min="2551" max="2552" width="11.5" style="57"/>
    <col min="2553" max="2553" width="12.83203125" style="57" customWidth="1"/>
    <col min="2554" max="2554" width="11.5" style="57" customWidth="1"/>
    <col min="2555" max="2555" width="14.5" style="57" customWidth="1"/>
    <col min="2556" max="2798" width="11.5" style="57"/>
    <col min="2799" max="2799" width="14.5" style="57" customWidth="1"/>
    <col min="2800" max="2800" width="38" style="57" customWidth="1"/>
    <col min="2801" max="2801" width="31.5" style="57" customWidth="1"/>
    <col min="2802" max="2802" width="21.5" style="57" customWidth="1"/>
    <col min="2803" max="2803" width="19" style="57" customWidth="1"/>
    <col min="2804" max="2804" width="14" style="57" customWidth="1"/>
    <col min="2805" max="2805" width="19.1640625" style="57" customWidth="1"/>
    <col min="2806" max="2806" width="15.83203125" style="57" customWidth="1"/>
    <col min="2807" max="2808" width="11.5" style="57"/>
    <col min="2809" max="2809" width="12.83203125" style="57" customWidth="1"/>
    <col min="2810" max="2810" width="11.5" style="57" customWidth="1"/>
    <col min="2811" max="2811" width="14.5" style="57" customWidth="1"/>
    <col min="2812" max="3054" width="11.5" style="57"/>
    <col min="3055" max="3055" width="14.5" style="57" customWidth="1"/>
    <col min="3056" max="3056" width="38" style="57" customWidth="1"/>
    <col min="3057" max="3057" width="31.5" style="57" customWidth="1"/>
    <col min="3058" max="3058" width="21.5" style="57" customWidth="1"/>
    <col min="3059" max="3059" width="19" style="57" customWidth="1"/>
    <col min="3060" max="3060" width="14" style="57" customWidth="1"/>
    <col min="3061" max="3061" width="19.1640625" style="57" customWidth="1"/>
    <col min="3062" max="3062" width="15.83203125" style="57" customWidth="1"/>
    <col min="3063" max="3064" width="11.5" style="57"/>
    <col min="3065" max="3065" width="12.83203125" style="57" customWidth="1"/>
    <col min="3066" max="3066" width="11.5" style="57" customWidth="1"/>
    <col min="3067" max="3067" width="14.5" style="57" customWidth="1"/>
    <col min="3068" max="3310" width="11.5" style="57"/>
    <col min="3311" max="3311" width="14.5" style="57" customWidth="1"/>
    <col min="3312" max="3312" width="38" style="57" customWidth="1"/>
    <col min="3313" max="3313" width="31.5" style="57" customWidth="1"/>
    <col min="3314" max="3314" width="21.5" style="57" customWidth="1"/>
    <col min="3315" max="3315" width="19" style="57" customWidth="1"/>
    <col min="3316" max="3316" width="14" style="57" customWidth="1"/>
    <col min="3317" max="3317" width="19.1640625" style="57" customWidth="1"/>
    <col min="3318" max="3318" width="15.83203125" style="57" customWidth="1"/>
    <col min="3319" max="3320" width="11.5" style="57"/>
    <col min="3321" max="3321" width="12.83203125" style="57" customWidth="1"/>
    <col min="3322" max="3322" width="11.5" style="57" customWidth="1"/>
    <col min="3323" max="3323" width="14.5" style="57" customWidth="1"/>
    <col min="3324" max="3566" width="11.5" style="57"/>
    <col min="3567" max="3567" width="14.5" style="57" customWidth="1"/>
    <col min="3568" max="3568" width="38" style="57" customWidth="1"/>
    <col min="3569" max="3569" width="31.5" style="57" customWidth="1"/>
    <col min="3570" max="3570" width="21.5" style="57" customWidth="1"/>
    <col min="3571" max="3571" width="19" style="57" customWidth="1"/>
    <col min="3572" max="3572" width="14" style="57" customWidth="1"/>
    <col min="3573" max="3573" width="19.1640625" style="57" customWidth="1"/>
    <col min="3574" max="3574" width="15.83203125" style="57" customWidth="1"/>
    <col min="3575" max="3576" width="11.5" style="57"/>
    <col min="3577" max="3577" width="12.83203125" style="57" customWidth="1"/>
    <col min="3578" max="3578" width="11.5" style="57" customWidth="1"/>
    <col min="3579" max="3579" width="14.5" style="57" customWidth="1"/>
    <col min="3580" max="3822" width="11.5" style="57"/>
    <col min="3823" max="3823" width="14.5" style="57" customWidth="1"/>
    <col min="3824" max="3824" width="38" style="57" customWidth="1"/>
    <col min="3825" max="3825" width="31.5" style="57" customWidth="1"/>
    <col min="3826" max="3826" width="21.5" style="57" customWidth="1"/>
    <col min="3827" max="3827" width="19" style="57" customWidth="1"/>
    <col min="3828" max="3828" width="14" style="57" customWidth="1"/>
    <col min="3829" max="3829" width="19.1640625" style="57" customWidth="1"/>
    <col min="3830" max="3830" width="15.83203125" style="57" customWidth="1"/>
    <col min="3831" max="3832" width="11.5" style="57"/>
    <col min="3833" max="3833" width="12.83203125" style="57" customWidth="1"/>
    <col min="3834" max="3834" width="11.5" style="57" customWidth="1"/>
    <col min="3835" max="3835" width="14.5" style="57" customWidth="1"/>
    <col min="3836" max="4078" width="11.5" style="57"/>
    <col min="4079" max="4079" width="14.5" style="57" customWidth="1"/>
    <col min="4080" max="4080" width="38" style="57" customWidth="1"/>
    <col min="4081" max="4081" width="31.5" style="57" customWidth="1"/>
    <col min="4082" max="4082" width="21.5" style="57" customWidth="1"/>
    <col min="4083" max="4083" width="19" style="57" customWidth="1"/>
    <col min="4084" max="4084" width="14" style="57" customWidth="1"/>
    <col min="4085" max="4085" width="19.1640625" style="57" customWidth="1"/>
    <col min="4086" max="4086" width="15.83203125" style="57" customWidth="1"/>
    <col min="4087" max="4088" width="11.5" style="57"/>
    <col min="4089" max="4089" width="12.83203125" style="57" customWidth="1"/>
    <col min="4090" max="4090" width="11.5" style="57" customWidth="1"/>
    <col min="4091" max="4091" width="14.5" style="57" customWidth="1"/>
    <col min="4092" max="4334" width="11.5" style="57"/>
    <col min="4335" max="4335" width="14.5" style="57" customWidth="1"/>
    <col min="4336" max="4336" width="38" style="57" customWidth="1"/>
    <col min="4337" max="4337" width="31.5" style="57" customWidth="1"/>
    <col min="4338" max="4338" width="21.5" style="57" customWidth="1"/>
    <col min="4339" max="4339" width="19" style="57" customWidth="1"/>
    <col min="4340" max="4340" width="14" style="57" customWidth="1"/>
    <col min="4341" max="4341" width="19.1640625" style="57" customWidth="1"/>
    <col min="4342" max="4342" width="15.83203125" style="57" customWidth="1"/>
    <col min="4343" max="4344" width="11.5" style="57"/>
    <col min="4345" max="4345" width="12.83203125" style="57" customWidth="1"/>
    <col min="4346" max="4346" width="11.5" style="57" customWidth="1"/>
    <col min="4347" max="4347" width="14.5" style="57" customWidth="1"/>
    <col min="4348" max="4590" width="11.5" style="57"/>
    <col min="4591" max="4591" width="14.5" style="57" customWidth="1"/>
    <col min="4592" max="4592" width="38" style="57" customWidth="1"/>
    <col min="4593" max="4593" width="31.5" style="57" customWidth="1"/>
    <col min="4594" max="4594" width="21.5" style="57" customWidth="1"/>
    <col min="4595" max="4595" width="19" style="57" customWidth="1"/>
    <col min="4596" max="4596" width="14" style="57" customWidth="1"/>
    <col min="4597" max="4597" width="19.1640625" style="57" customWidth="1"/>
    <col min="4598" max="4598" width="15.83203125" style="57" customWidth="1"/>
    <col min="4599" max="4600" width="11.5" style="57"/>
    <col min="4601" max="4601" width="12.83203125" style="57" customWidth="1"/>
    <col min="4602" max="4602" width="11.5" style="57" customWidth="1"/>
    <col min="4603" max="4603" width="14.5" style="57" customWidth="1"/>
    <col min="4604" max="4846" width="11.5" style="57"/>
    <col min="4847" max="4847" width="14.5" style="57" customWidth="1"/>
    <col min="4848" max="4848" width="38" style="57" customWidth="1"/>
    <col min="4849" max="4849" width="31.5" style="57" customWidth="1"/>
    <col min="4850" max="4850" width="21.5" style="57" customWidth="1"/>
    <col min="4851" max="4851" width="19" style="57" customWidth="1"/>
    <col min="4852" max="4852" width="14" style="57" customWidth="1"/>
    <col min="4853" max="4853" width="19.1640625" style="57" customWidth="1"/>
    <col min="4854" max="4854" width="15.83203125" style="57" customWidth="1"/>
    <col min="4855" max="4856" width="11.5" style="57"/>
    <col min="4857" max="4857" width="12.83203125" style="57" customWidth="1"/>
    <col min="4858" max="4858" width="11.5" style="57" customWidth="1"/>
    <col min="4859" max="4859" width="14.5" style="57" customWidth="1"/>
    <col min="4860" max="5102" width="11.5" style="57"/>
    <col min="5103" max="5103" width="14.5" style="57" customWidth="1"/>
    <col min="5104" max="5104" width="38" style="57" customWidth="1"/>
    <col min="5105" max="5105" width="31.5" style="57" customWidth="1"/>
    <col min="5106" max="5106" width="21.5" style="57" customWidth="1"/>
    <col min="5107" max="5107" width="19" style="57" customWidth="1"/>
    <col min="5108" max="5108" width="14" style="57" customWidth="1"/>
    <col min="5109" max="5109" width="19.1640625" style="57" customWidth="1"/>
    <col min="5110" max="5110" width="15.83203125" style="57" customWidth="1"/>
    <col min="5111" max="5112" width="11.5" style="57"/>
    <col min="5113" max="5113" width="12.83203125" style="57" customWidth="1"/>
    <col min="5114" max="5114" width="11.5" style="57" customWidth="1"/>
    <col min="5115" max="5115" width="14.5" style="57" customWidth="1"/>
    <col min="5116" max="5358" width="11.5" style="57"/>
    <col min="5359" max="5359" width="14.5" style="57" customWidth="1"/>
    <col min="5360" max="5360" width="38" style="57" customWidth="1"/>
    <col min="5361" max="5361" width="31.5" style="57" customWidth="1"/>
    <col min="5362" max="5362" width="21.5" style="57" customWidth="1"/>
    <col min="5363" max="5363" width="19" style="57" customWidth="1"/>
    <col min="5364" max="5364" width="14" style="57" customWidth="1"/>
    <col min="5365" max="5365" width="19.1640625" style="57" customWidth="1"/>
    <col min="5366" max="5366" width="15.83203125" style="57" customWidth="1"/>
    <col min="5367" max="5368" width="11.5" style="57"/>
    <col min="5369" max="5369" width="12.83203125" style="57" customWidth="1"/>
    <col min="5370" max="5370" width="11.5" style="57" customWidth="1"/>
    <col min="5371" max="5371" width="14.5" style="57" customWidth="1"/>
    <col min="5372" max="5614" width="11.5" style="57"/>
    <col min="5615" max="5615" width="14.5" style="57" customWidth="1"/>
    <col min="5616" max="5616" width="38" style="57" customWidth="1"/>
    <col min="5617" max="5617" width="31.5" style="57" customWidth="1"/>
    <col min="5618" max="5618" width="21.5" style="57" customWidth="1"/>
    <col min="5619" max="5619" width="19" style="57" customWidth="1"/>
    <col min="5620" max="5620" width="14" style="57" customWidth="1"/>
    <col min="5621" max="5621" width="19.1640625" style="57" customWidth="1"/>
    <col min="5622" max="5622" width="15.83203125" style="57" customWidth="1"/>
    <col min="5623" max="5624" width="11.5" style="57"/>
    <col min="5625" max="5625" width="12.83203125" style="57" customWidth="1"/>
    <col min="5626" max="5626" width="11.5" style="57" customWidth="1"/>
    <col min="5627" max="5627" width="14.5" style="57" customWidth="1"/>
    <col min="5628" max="5870" width="11.5" style="57"/>
    <col min="5871" max="5871" width="14.5" style="57" customWidth="1"/>
    <col min="5872" max="5872" width="38" style="57" customWidth="1"/>
    <col min="5873" max="5873" width="31.5" style="57" customWidth="1"/>
    <col min="5874" max="5874" width="21.5" style="57" customWidth="1"/>
    <col min="5875" max="5875" width="19" style="57" customWidth="1"/>
    <col min="5876" max="5876" width="14" style="57" customWidth="1"/>
    <col min="5877" max="5877" width="19.1640625" style="57" customWidth="1"/>
    <col min="5878" max="5878" width="15.83203125" style="57" customWidth="1"/>
    <col min="5879" max="5880" width="11.5" style="57"/>
    <col min="5881" max="5881" width="12.83203125" style="57" customWidth="1"/>
    <col min="5882" max="5882" width="11.5" style="57" customWidth="1"/>
    <col min="5883" max="5883" width="14.5" style="57" customWidth="1"/>
    <col min="5884" max="6126" width="11.5" style="57"/>
    <col min="6127" max="6127" width="14.5" style="57" customWidth="1"/>
    <col min="6128" max="6128" width="38" style="57" customWidth="1"/>
    <col min="6129" max="6129" width="31.5" style="57" customWidth="1"/>
    <col min="6130" max="6130" width="21.5" style="57" customWidth="1"/>
    <col min="6131" max="6131" width="19" style="57" customWidth="1"/>
    <col min="6132" max="6132" width="14" style="57" customWidth="1"/>
    <col min="6133" max="6133" width="19.1640625" style="57" customWidth="1"/>
    <col min="6134" max="6134" width="15.83203125" style="57" customWidth="1"/>
    <col min="6135" max="6136" width="11.5" style="57"/>
    <col min="6137" max="6137" width="12.83203125" style="57" customWidth="1"/>
    <col min="6138" max="6138" width="11.5" style="57" customWidth="1"/>
    <col min="6139" max="6139" width="14.5" style="57" customWidth="1"/>
    <col min="6140" max="6382" width="11.5" style="57"/>
    <col min="6383" max="6383" width="14.5" style="57" customWidth="1"/>
    <col min="6384" max="6384" width="38" style="57" customWidth="1"/>
    <col min="6385" max="6385" width="31.5" style="57" customWidth="1"/>
    <col min="6386" max="6386" width="21.5" style="57" customWidth="1"/>
    <col min="6387" max="6387" width="19" style="57" customWidth="1"/>
    <col min="6388" max="6388" width="14" style="57" customWidth="1"/>
    <col min="6389" max="6389" width="19.1640625" style="57" customWidth="1"/>
    <col min="6390" max="6390" width="15.83203125" style="57" customWidth="1"/>
    <col min="6391" max="6392" width="11.5" style="57"/>
    <col min="6393" max="6393" width="12.83203125" style="57" customWidth="1"/>
    <col min="6394" max="6394" width="11.5" style="57" customWidth="1"/>
    <col min="6395" max="6395" width="14.5" style="57" customWidth="1"/>
    <col min="6396" max="6638" width="11.5" style="57"/>
    <col min="6639" max="6639" width="14.5" style="57" customWidth="1"/>
    <col min="6640" max="6640" width="38" style="57" customWidth="1"/>
    <col min="6641" max="6641" width="31.5" style="57" customWidth="1"/>
    <col min="6642" max="6642" width="21.5" style="57" customWidth="1"/>
    <col min="6643" max="6643" width="19" style="57" customWidth="1"/>
    <col min="6644" max="6644" width="14" style="57" customWidth="1"/>
    <col min="6645" max="6645" width="19.1640625" style="57" customWidth="1"/>
    <col min="6646" max="6646" width="15.83203125" style="57" customWidth="1"/>
    <col min="6647" max="6648" width="11.5" style="57"/>
    <col min="6649" max="6649" width="12.83203125" style="57" customWidth="1"/>
    <col min="6650" max="6650" width="11.5" style="57" customWidth="1"/>
    <col min="6651" max="6651" width="14.5" style="57" customWidth="1"/>
    <col min="6652" max="6894" width="11.5" style="57"/>
    <col min="6895" max="6895" width="14.5" style="57" customWidth="1"/>
    <col min="6896" max="6896" width="38" style="57" customWidth="1"/>
    <col min="6897" max="6897" width="31.5" style="57" customWidth="1"/>
    <col min="6898" max="6898" width="21.5" style="57" customWidth="1"/>
    <col min="6899" max="6899" width="19" style="57" customWidth="1"/>
    <col min="6900" max="6900" width="14" style="57" customWidth="1"/>
    <col min="6901" max="6901" width="19.1640625" style="57" customWidth="1"/>
    <col min="6902" max="6902" width="15.83203125" style="57" customWidth="1"/>
    <col min="6903" max="6904" width="11.5" style="57"/>
    <col min="6905" max="6905" width="12.83203125" style="57" customWidth="1"/>
    <col min="6906" max="6906" width="11.5" style="57" customWidth="1"/>
    <col min="6907" max="6907" width="14.5" style="57" customWidth="1"/>
    <col min="6908" max="7150" width="11.5" style="57"/>
    <col min="7151" max="7151" width="14.5" style="57" customWidth="1"/>
    <col min="7152" max="7152" width="38" style="57" customWidth="1"/>
    <col min="7153" max="7153" width="31.5" style="57" customWidth="1"/>
    <col min="7154" max="7154" width="21.5" style="57" customWidth="1"/>
    <col min="7155" max="7155" width="19" style="57" customWidth="1"/>
    <col min="7156" max="7156" width="14" style="57" customWidth="1"/>
    <col min="7157" max="7157" width="19.1640625" style="57" customWidth="1"/>
    <col min="7158" max="7158" width="15.83203125" style="57" customWidth="1"/>
    <col min="7159" max="7160" width="11.5" style="57"/>
    <col min="7161" max="7161" width="12.83203125" style="57" customWidth="1"/>
    <col min="7162" max="7162" width="11.5" style="57" customWidth="1"/>
    <col min="7163" max="7163" width="14.5" style="57" customWidth="1"/>
    <col min="7164" max="7406" width="11.5" style="57"/>
    <col min="7407" max="7407" width="14.5" style="57" customWidth="1"/>
    <col min="7408" max="7408" width="38" style="57" customWidth="1"/>
    <col min="7409" max="7409" width="31.5" style="57" customWidth="1"/>
    <col min="7410" max="7410" width="21.5" style="57" customWidth="1"/>
    <col min="7411" max="7411" width="19" style="57" customWidth="1"/>
    <col min="7412" max="7412" width="14" style="57" customWidth="1"/>
    <col min="7413" max="7413" width="19.1640625" style="57" customWidth="1"/>
    <col min="7414" max="7414" width="15.83203125" style="57" customWidth="1"/>
    <col min="7415" max="7416" width="11.5" style="57"/>
    <col min="7417" max="7417" width="12.83203125" style="57" customWidth="1"/>
    <col min="7418" max="7418" width="11.5" style="57" customWidth="1"/>
    <col min="7419" max="7419" width="14.5" style="57" customWidth="1"/>
    <col min="7420" max="7662" width="11.5" style="57"/>
    <col min="7663" max="7663" width="14.5" style="57" customWidth="1"/>
    <col min="7664" max="7664" width="38" style="57" customWidth="1"/>
    <col min="7665" max="7665" width="31.5" style="57" customWidth="1"/>
    <col min="7666" max="7666" width="21.5" style="57" customWidth="1"/>
    <col min="7667" max="7667" width="19" style="57" customWidth="1"/>
    <col min="7668" max="7668" width="14" style="57" customWidth="1"/>
    <col min="7669" max="7669" width="19.1640625" style="57" customWidth="1"/>
    <col min="7670" max="7670" width="15.83203125" style="57" customWidth="1"/>
    <col min="7671" max="7672" width="11.5" style="57"/>
    <col min="7673" max="7673" width="12.83203125" style="57" customWidth="1"/>
    <col min="7674" max="7674" width="11.5" style="57" customWidth="1"/>
    <col min="7675" max="7675" width="14.5" style="57" customWidth="1"/>
    <col min="7676" max="7918" width="11.5" style="57"/>
    <col min="7919" max="7919" width="14.5" style="57" customWidth="1"/>
    <col min="7920" max="7920" width="38" style="57" customWidth="1"/>
    <col min="7921" max="7921" width="31.5" style="57" customWidth="1"/>
    <col min="7922" max="7922" width="21.5" style="57" customWidth="1"/>
    <col min="7923" max="7923" width="19" style="57" customWidth="1"/>
    <col min="7924" max="7924" width="14" style="57" customWidth="1"/>
    <col min="7925" max="7925" width="19.1640625" style="57" customWidth="1"/>
    <col min="7926" max="7926" width="15.83203125" style="57" customWidth="1"/>
    <col min="7927" max="7928" width="11.5" style="57"/>
    <col min="7929" max="7929" width="12.83203125" style="57" customWidth="1"/>
    <col min="7930" max="7930" width="11.5" style="57" customWidth="1"/>
    <col min="7931" max="7931" width="14.5" style="57" customWidth="1"/>
    <col min="7932" max="8174" width="11.5" style="57"/>
    <col min="8175" max="8175" width="14.5" style="57" customWidth="1"/>
    <col min="8176" max="8176" width="38" style="57" customWidth="1"/>
    <col min="8177" max="8177" width="31.5" style="57" customWidth="1"/>
    <col min="8178" max="8178" width="21.5" style="57" customWidth="1"/>
    <col min="8179" max="8179" width="19" style="57" customWidth="1"/>
    <col min="8180" max="8180" width="14" style="57" customWidth="1"/>
    <col min="8181" max="8181" width="19.1640625" style="57" customWidth="1"/>
    <col min="8182" max="8182" width="15.83203125" style="57" customWidth="1"/>
    <col min="8183" max="8184" width="11.5" style="57"/>
    <col min="8185" max="8185" width="12.83203125" style="57" customWidth="1"/>
    <col min="8186" max="8186" width="11.5" style="57" customWidth="1"/>
    <col min="8187" max="8187" width="14.5" style="57" customWidth="1"/>
    <col min="8188" max="8430" width="11.5" style="57"/>
    <col min="8431" max="8431" width="14.5" style="57" customWidth="1"/>
    <col min="8432" max="8432" width="38" style="57" customWidth="1"/>
    <col min="8433" max="8433" width="31.5" style="57" customWidth="1"/>
    <col min="8434" max="8434" width="21.5" style="57" customWidth="1"/>
    <col min="8435" max="8435" width="19" style="57" customWidth="1"/>
    <col min="8436" max="8436" width="14" style="57" customWidth="1"/>
    <col min="8437" max="8437" width="19.1640625" style="57" customWidth="1"/>
    <col min="8438" max="8438" width="15.83203125" style="57" customWidth="1"/>
    <col min="8439" max="8440" width="11.5" style="57"/>
    <col min="8441" max="8441" width="12.83203125" style="57" customWidth="1"/>
    <col min="8442" max="8442" width="11.5" style="57" customWidth="1"/>
    <col min="8443" max="8443" width="14.5" style="57" customWidth="1"/>
    <col min="8444" max="8686" width="11.5" style="57"/>
    <col min="8687" max="8687" width="14.5" style="57" customWidth="1"/>
    <col min="8688" max="8688" width="38" style="57" customWidth="1"/>
    <col min="8689" max="8689" width="31.5" style="57" customWidth="1"/>
    <col min="8690" max="8690" width="21.5" style="57" customWidth="1"/>
    <col min="8691" max="8691" width="19" style="57" customWidth="1"/>
    <col min="8692" max="8692" width="14" style="57" customWidth="1"/>
    <col min="8693" max="8693" width="19.1640625" style="57" customWidth="1"/>
    <col min="8694" max="8694" width="15.83203125" style="57" customWidth="1"/>
    <col min="8695" max="8696" width="11.5" style="57"/>
    <col min="8697" max="8697" width="12.83203125" style="57" customWidth="1"/>
    <col min="8698" max="8698" width="11.5" style="57" customWidth="1"/>
    <col min="8699" max="8699" width="14.5" style="57" customWidth="1"/>
    <col min="8700" max="8942" width="11.5" style="57"/>
    <col min="8943" max="8943" width="14.5" style="57" customWidth="1"/>
    <col min="8944" max="8944" width="38" style="57" customWidth="1"/>
    <col min="8945" max="8945" width="31.5" style="57" customWidth="1"/>
    <col min="8946" max="8946" width="21.5" style="57" customWidth="1"/>
    <col min="8947" max="8947" width="19" style="57" customWidth="1"/>
    <col min="8948" max="8948" width="14" style="57" customWidth="1"/>
    <col min="8949" max="8949" width="19.1640625" style="57" customWidth="1"/>
    <col min="8950" max="8950" width="15.83203125" style="57" customWidth="1"/>
    <col min="8951" max="8952" width="11.5" style="57"/>
    <col min="8953" max="8953" width="12.83203125" style="57" customWidth="1"/>
    <col min="8954" max="8954" width="11.5" style="57" customWidth="1"/>
    <col min="8955" max="8955" width="14.5" style="57" customWidth="1"/>
    <col min="8956" max="9198" width="11.5" style="57"/>
    <col min="9199" max="9199" width="14.5" style="57" customWidth="1"/>
    <col min="9200" max="9200" width="38" style="57" customWidth="1"/>
    <col min="9201" max="9201" width="31.5" style="57" customWidth="1"/>
    <col min="9202" max="9202" width="21.5" style="57" customWidth="1"/>
    <col min="9203" max="9203" width="19" style="57" customWidth="1"/>
    <col min="9204" max="9204" width="14" style="57" customWidth="1"/>
    <col min="9205" max="9205" width="19.1640625" style="57" customWidth="1"/>
    <col min="9206" max="9206" width="15.83203125" style="57" customWidth="1"/>
    <col min="9207" max="9208" width="11.5" style="57"/>
    <col min="9209" max="9209" width="12.83203125" style="57" customWidth="1"/>
    <col min="9210" max="9210" width="11.5" style="57" customWidth="1"/>
    <col min="9211" max="9211" width="14.5" style="57" customWidth="1"/>
    <col min="9212" max="9454" width="11.5" style="57"/>
    <col min="9455" max="9455" width="14.5" style="57" customWidth="1"/>
    <col min="9456" max="9456" width="38" style="57" customWidth="1"/>
    <col min="9457" max="9457" width="31.5" style="57" customWidth="1"/>
    <col min="9458" max="9458" width="21.5" style="57" customWidth="1"/>
    <col min="9459" max="9459" width="19" style="57" customWidth="1"/>
    <col min="9460" max="9460" width="14" style="57" customWidth="1"/>
    <col min="9461" max="9461" width="19.1640625" style="57" customWidth="1"/>
    <col min="9462" max="9462" width="15.83203125" style="57" customWidth="1"/>
    <col min="9463" max="9464" width="11.5" style="57"/>
    <col min="9465" max="9465" width="12.83203125" style="57" customWidth="1"/>
    <col min="9466" max="9466" width="11.5" style="57" customWidth="1"/>
    <col min="9467" max="9467" width="14.5" style="57" customWidth="1"/>
    <col min="9468" max="9710" width="11.5" style="57"/>
    <col min="9711" max="9711" width="14.5" style="57" customWidth="1"/>
    <col min="9712" max="9712" width="38" style="57" customWidth="1"/>
    <col min="9713" max="9713" width="31.5" style="57" customWidth="1"/>
    <col min="9714" max="9714" width="21.5" style="57" customWidth="1"/>
    <col min="9715" max="9715" width="19" style="57" customWidth="1"/>
    <col min="9716" max="9716" width="14" style="57" customWidth="1"/>
    <col min="9717" max="9717" width="19.1640625" style="57" customWidth="1"/>
    <col min="9718" max="9718" width="15.83203125" style="57" customWidth="1"/>
    <col min="9719" max="9720" width="11.5" style="57"/>
    <col min="9721" max="9721" width="12.83203125" style="57" customWidth="1"/>
    <col min="9722" max="9722" width="11.5" style="57" customWidth="1"/>
    <col min="9723" max="9723" width="14.5" style="57" customWidth="1"/>
    <col min="9724" max="9966" width="11.5" style="57"/>
    <col min="9967" max="9967" width="14.5" style="57" customWidth="1"/>
    <col min="9968" max="9968" width="38" style="57" customWidth="1"/>
    <col min="9969" max="9969" width="31.5" style="57" customWidth="1"/>
    <col min="9970" max="9970" width="21.5" style="57" customWidth="1"/>
    <col min="9971" max="9971" width="19" style="57" customWidth="1"/>
    <col min="9972" max="9972" width="14" style="57" customWidth="1"/>
    <col min="9973" max="9973" width="19.1640625" style="57" customWidth="1"/>
    <col min="9974" max="9974" width="15.83203125" style="57" customWidth="1"/>
    <col min="9975" max="9976" width="11.5" style="57"/>
    <col min="9977" max="9977" width="12.83203125" style="57" customWidth="1"/>
    <col min="9978" max="9978" width="11.5" style="57" customWidth="1"/>
    <col min="9979" max="9979" width="14.5" style="57" customWidth="1"/>
    <col min="9980" max="10222" width="11.5" style="57"/>
    <col min="10223" max="10223" width="14.5" style="57" customWidth="1"/>
    <col min="10224" max="10224" width="38" style="57" customWidth="1"/>
    <col min="10225" max="10225" width="31.5" style="57" customWidth="1"/>
    <col min="10226" max="10226" width="21.5" style="57" customWidth="1"/>
    <col min="10227" max="10227" width="19" style="57" customWidth="1"/>
    <col min="10228" max="10228" width="14" style="57" customWidth="1"/>
    <col min="10229" max="10229" width="19.1640625" style="57" customWidth="1"/>
    <col min="10230" max="10230" width="15.83203125" style="57" customWidth="1"/>
    <col min="10231" max="10232" width="11.5" style="57"/>
    <col min="10233" max="10233" width="12.83203125" style="57" customWidth="1"/>
    <col min="10234" max="10234" width="11.5" style="57" customWidth="1"/>
    <col min="10235" max="10235" width="14.5" style="57" customWidth="1"/>
    <col min="10236" max="10478" width="11.5" style="57"/>
    <col min="10479" max="10479" width="14.5" style="57" customWidth="1"/>
    <col min="10480" max="10480" width="38" style="57" customWidth="1"/>
    <col min="10481" max="10481" width="31.5" style="57" customWidth="1"/>
    <col min="10482" max="10482" width="21.5" style="57" customWidth="1"/>
    <col min="10483" max="10483" width="19" style="57" customWidth="1"/>
    <col min="10484" max="10484" width="14" style="57" customWidth="1"/>
    <col min="10485" max="10485" width="19.1640625" style="57" customWidth="1"/>
    <col min="10486" max="10486" width="15.83203125" style="57" customWidth="1"/>
    <col min="10487" max="10488" width="11.5" style="57"/>
    <col min="10489" max="10489" width="12.83203125" style="57" customWidth="1"/>
    <col min="10490" max="10490" width="11.5" style="57" customWidth="1"/>
    <col min="10491" max="10491" width="14.5" style="57" customWidth="1"/>
    <col min="10492" max="10734" width="11.5" style="57"/>
    <col min="10735" max="10735" width="14.5" style="57" customWidth="1"/>
    <col min="10736" max="10736" width="38" style="57" customWidth="1"/>
    <col min="10737" max="10737" width="31.5" style="57" customWidth="1"/>
    <col min="10738" max="10738" width="21.5" style="57" customWidth="1"/>
    <col min="10739" max="10739" width="19" style="57" customWidth="1"/>
    <col min="10740" max="10740" width="14" style="57" customWidth="1"/>
    <col min="10741" max="10741" width="19.1640625" style="57" customWidth="1"/>
    <col min="10742" max="10742" width="15.83203125" style="57" customWidth="1"/>
    <col min="10743" max="10744" width="11.5" style="57"/>
    <col min="10745" max="10745" width="12.83203125" style="57" customWidth="1"/>
    <col min="10746" max="10746" width="11.5" style="57" customWidth="1"/>
    <col min="10747" max="10747" width="14.5" style="57" customWidth="1"/>
    <col min="10748" max="10990" width="11.5" style="57"/>
    <col min="10991" max="10991" width="14.5" style="57" customWidth="1"/>
    <col min="10992" max="10992" width="38" style="57" customWidth="1"/>
    <col min="10993" max="10993" width="31.5" style="57" customWidth="1"/>
    <col min="10994" max="10994" width="21.5" style="57" customWidth="1"/>
    <col min="10995" max="10995" width="19" style="57" customWidth="1"/>
    <col min="10996" max="10996" width="14" style="57" customWidth="1"/>
    <col min="10997" max="10997" width="19.1640625" style="57" customWidth="1"/>
    <col min="10998" max="10998" width="15.83203125" style="57" customWidth="1"/>
    <col min="10999" max="11000" width="11.5" style="57"/>
    <col min="11001" max="11001" width="12.83203125" style="57" customWidth="1"/>
    <col min="11002" max="11002" width="11.5" style="57" customWidth="1"/>
    <col min="11003" max="11003" width="14.5" style="57" customWidth="1"/>
    <col min="11004" max="11246" width="11.5" style="57"/>
    <col min="11247" max="11247" width="14.5" style="57" customWidth="1"/>
    <col min="11248" max="11248" width="38" style="57" customWidth="1"/>
    <col min="11249" max="11249" width="31.5" style="57" customWidth="1"/>
    <col min="11250" max="11250" width="21.5" style="57" customWidth="1"/>
    <col min="11251" max="11251" width="19" style="57" customWidth="1"/>
    <col min="11252" max="11252" width="14" style="57" customWidth="1"/>
    <col min="11253" max="11253" width="19.1640625" style="57" customWidth="1"/>
    <col min="11254" max="11254" width="15.83203125" style="57" customWidth="1"/>
    <col min="11255" max="11256" width="11.5" style="57"/>
    <col min="11257" max="11257" width="12.83203125" style="57" customWidth="1"/>
    <col min="11258" max="11258" width="11.5" style="57" customWidth="1"/>
    <col min="11259" max="11259" width="14.5" style="57" customWidth="1"/>
    <col min="11260" max="11502" width="11.5" style="57"/>
    <col min="11503" max="11503" width="14.5" style="57" customWidth="1"/>
    <col min="11504" max="11504" width="38" style="57" customWidth="1"/>
    <col min="11505" max="11505" width="31.5" style="57" customWidth="1"/>
    <col min="11506" max="11506" width="21.5" style="57" customWidth="1"/>
    <col min="11507" max="11507" width="19" style="57" customWidth="1"/>
    <col min="11508" max="11508" width="14" style="57" customWidth="1"/>
    <col min="11509" max="11509" width="19.1640625" style="57" customWidth="1"/>
    <col min="11510" max="11510" width="15.83203125" style="57" customWidth="1"/>
    <col min="11511" max="11512" width="11.5" style="57"/>
    <col min="11513" max="11513" width="12.83203125" style="57" customWidth="1"/>
    <col min="11514" max="11514" width="11.5" style="57" customWidth="1"/>
    <col min="11515" max="11515" width="14.5" style="57" customWidth="1"/>
    <col min="11516" max="11758" width="11.5" style="57"/>
    <col min="11759" max="11759" width="14.5" style="57" customWidth="1"/>
    <col min="11760" max="11760" width="38" style="57" customWidth="1"/>
    <col min="11761" max="11761" width="31.5" style="57" customWidth="1"/>
    <col min="11762" max="11762" width="21.5" style="57" customWidth="1"/>
    <col min="11763" max="11763" width="19" style="57" customWidth="1"/>
    <col min="11764" max="11764" width="14" style="57" customWidth="1"/>
    <col min="11765" max="11765" width="19.1640625" style="57" customWidth="1"/>
    <col min="11766" max="11766" width="15.83203125" style="57" customWidth="1"/>
    <col min="11767" max="11768" width="11.5" style="57"/>
    <col min="11769" max="11769" width="12.83203125" style="57" customWidth="1"/>
    <col min="11770" max="11770" width="11.5" style="57" customWidth="1"/>
    <col min="11771" max="11771" width="14.5" style="57" customWidth="1"/>
    <col min="11772" max="12014" width="11.5" style="57"/>
    <col min="12015" max="12015" width="14.5" style="57" customWidth="1"/>
    <col min="12016" max="12016" width="38" style="57" customWidth="1"/>
    <col min="12017" max="12017" width="31.5" style="57" customWidth="1"/>
    <col min="12018" max="12018" width="21.5" style="57" customWidth="1"/>
    <col min="12019" max="12019" width="19" style="57" customWidth="1"/>
    <col min="12020" max="12020" width="14" style="57" customWidth="1"/>
    <col min="12021" max="12021" width="19.1640625" style="57" customWidth="1"/>
    <col min="12022" max="12022" width="15.83203125" style="57" customWidth="1"/>
    <col min="12023" max="12024" width="11.5" style="57"/>
    <col min="12025" max="12025" width="12.83203125" style="57" customWidth="1"/>
    <col min="12026" max="12026" width="11.5" style="57" customWidth="1"/>
    <col min="12027" max="12027" width="14.5" style="57" customWidth="1"/>
    <col min="12028" max="12270" width="11.5" style="57"/>
    <col min="12271" max="12271" width="14.5" style="57" customWidth="1"/>
    <col min="12272" max="12272" width="38" style="57" customWidth="1"/>
    <col min="12273" max="12273" width="31.5" style="57" customWidth="1"/>
    <col min="12274" max="12274" width="21.5" style="57" customWidth="1"/>
    <col min="12275" max="12275" width="19" style="57" customWidth="1"/>
    <col min="12276" max="12276" width="14" style="57" customWidth="1"/>
    <col min="12277" max="12277" width="19.1640625" style="57" customWidth="1"/>
    <col min="12278" max="12278" width="15.83203125" style="57" customWidth="1"/>
    <col min="12279" max="12280" width="11.5" style="57"/>
    <col min="12281" max="12281" width="12.83203125" style="57" customWidth="1"/>
    <col min="12282" max="12282" width="11.5" style="57" customWidth="1"/>
    <col min="12283" max="12283" width="14.5" style="57" customWidth="1"/>
    <col min="12284" max="12526" width="11.5" style="57"/>
    <col min="12527" max="12527" width="14.5" style="57" customWidth="1"/>
    <col min="12528" max="12528" width="38" style="57" customWidth="1"/>
    <col min="12529" max="12529" width="31.5" style="57" customWidth="1"/>
    <col min="12530" max="12530" width="21.5" style="57" customWidth="1"/>
    <col min="12531" max="12531" width="19" style="57" customWidth="1"/>
    <col min="12532" max="12532" width="14" style="57" customWidth="1"/>
    <col min="12533" max="12533" width="19.1640625" style="57" customWidth="1"/>
    <col min="12534" max="12534" width="15.83203125" style="57" customWidth="1"/>
    <col min="12535" max="12536" width="11.5" style="57"/>
    <col min="12537" max="12537" width="12.83203125" style="57" customWidth="1"/>
    <col min="12538" max="12538" width="11.5" style="57" customWidth="1"/>
    <col min="12539" max="12539" width="14.5" style="57" customWidth="1"/>
    <col min="12540" max="12782" width="11.5" style="57"/>
    <col min="12783" max="12783" width="14.5" style="57" customWidth="1"/>
    <col min="12784" max="12784" width="38" style="57" customWidth="1"/>
    <col min="12785" max="12785" width="31.5" style="57" customWidth="1"/>
    <col min="12786" max="12786" width="21.5" style="57" customWidth="1"/>
    <col min="12787" max="12787" width="19" style="57" customWidth="1"/>
    <col min="12788" max="12788" width="14" style="57" customWidth="1"/>
    <col min="12789" max="12789" width="19.1640625" style="57" customWidth="1"/>
    <col min="12790" max="12790" width="15.83203125" style="57" customWidth="1"/>
    <col min="12791" max="12792" width="11.5" style="57"/>
    <col min="12793" max="12793" width="12.83203125" style="57" customWidth="1"/>
    <col min="12794" max="12794" width="11.5" style="57" customWidth="1"/>
    <col min="12795" max="12795" width="14.5" style="57" customWidth="1"/>
    <col min="12796" max="13038" width="11.5" style="57"/>
    <col min="13039" max="13039" width="14.5" style="57" customWidth="1"/>
    <col min="13040" max="13040" width="38" style="57" customWidth="1"/>
    <col min="13041" max="13041" width="31.5" style="57" customWidth="1"/>
    <col min="13042" max="13042" width="21.5" style="57" customWidth="1"/>
    <col min="13043" max="13043" width="19" style="57" customWidth="1"/>
    <col min="13044" max="13044" width="14" style="57" customWidth="1"/>
    <col min="13045" max="13045" width="19.1640625" style="57" customWidth="1"/>
    <col min="13046" max="13046" width="15.83203125" style="57" customWidth="1"/>
    <col min="13047" max="13048" width="11.5" style="57"/>
    <col min="13049" max="13049" width="12.83203125" style="57" customWidth="1"/>
    <col min="13050" max="13050" width="11.5" style="57" customWidth="1"/>
    <col min="13051" max="13051" width="14.5" style="57" customWidth="1"/>
    <col min="13052" max="13294" width="11.5" style="57"/>
    <col min="13295" max="13295" width="14.5" style="57" customWidth="1"/>
    <col min="13296" max="13296" width="38" style="57" customWidth="1"/>
    <col min="13297" max="13297" width="31.5" style="57" customWidth="1"/>
    <col min="13298" max="13298" width="21.5" style="57" customWidth="1"/>
    <col min="13299" max="13299" width="19" style="57" customWidth="1"/>
    <col min="13300" max="13300" width="14" style="57" customWidth="1"/>
    <col min="13301" max="13301" width="19.1640625" style="57" customWidth="1"/>
    <col min="13302" max="13302" width="15.83203125" style="57" customWidth="1"/>
    <col min="13303" max="13304" width="11.5" style="57"/>
    <col min="13305" max="13305" width="12.83203125" style="57" customWidth="1"/>
    <col min="13306" max="13306" width="11.5" style="57" customWidth="1"/>
    <col min="13307" max="13307" width="14.5" style="57" customWidth="1"/>
    <col min="13308" max="13550" width="11.5" style="57"/>
    <col min="13551" max="13551" width="14.5" style="57" customWidth="1"/>
    <col min="13552" max="13552" width="38" style="57" customWidth="1"/>
    <col min="13553" max="13553" width="31.5" style="57" customWidth="1"/>
    <col min="13554" max="13554" width="21.5" style="57" customWidth="1"/>
    <col min="13555" max="13555" width="19" style="57" customWidth="1"/>
    <col min="13556" max="13556" width="14" style="57" customWidth="1"/>
    <col min="13557" max="13557" width="19.1640625" style="57" customWidth="1"/>
    <col min="13558" max="13558" width="15.83203125" style="57" customWidth="1"/>
    <col min="13559" max="13560" width="11.5" style="57"/>
    <col min="13561" max="13561" width="12.83203125" style="57" customWidth="1"/>
    <col min="13562" max="13562" width="11.5" style="57" customWidth="1"/>
    <col min="13563" max="13563" width="14.5" style="57" customWidth="1"/>
    <col min="13564" max="13806" width="11.5" style="57"/>
    <col min="13807" max="13807" width="14.5" style="57" customWidth="1"/>
    <col min="13808" max="13808" width="38" style="57" customWidth="1"/>
    <col min="13809" max="13809" width="31.5" style="57" customWidth="1"/>
    <col min="13810" max="13810" width="21.5" style="57" customWidth="1"/>
    <col min="13811" max="13811" width="19" style="57" customWidth="1"/>
    <col min="13812" max="13812" width="14" style="57" customWidth="1"/>
    <col min="13813" max="13813" width="19.1640625" style="57" customWidth="1"/>
    <col min="13814" max="13814" width="15.83203125" style="57" customWidth="1"/>
    <col min="13815" max="13816" width="11.5" style="57"/>
    <col min="13817" max="13817" width="12.83203125" style="57" customWidth="1"/>
    <col min="13818" max="13818" width="11.5" style="57" customWidth="1"/>
    <col min="13819" max="13819" width="14.5" style="57" customWidth="1"/>
    <col min="13820" max="14062" width="11.5" style="57"/>
    <col min="14063" max="14063" width="14.5" style="57" customWidth="1"/>
    <col min="14064" max="14064" width="38" style="57" customWidth="1"/>
    <col min="14065" max="14065" width="31.5" style="57" customWidth="1"/>
    <col min="14066" max="14066" width="21.5" style="57" customWidth="1"/>
    <col min="14067" max="14067" width="19" style="57" customWidth="1"/>
    <col min="14068" max="14068" width="14" style="57" customWidth="1"/>
    <col min="14069" max="14069" width="19.1640625" style="57" customWidth="1"/>
    <col min="14070" max="14070" width="15.83203125" style="57" customWidth="1"/>
    <col min="14071" max="14072" width="11.5" style="57"/>
    <col min="14073" max="14073" width="12.83203125" style="57" customWidth="1"/>
    <col min="14074" max="14074" width="11.5" style="57" customWidth="1"/>
    <col min="14075" max="14075" width="14.5" style="57" customWidth="1"/>
    <col min="14076" max="14318" width="11.5" style="57"/>
    <col min="14319" max="14319" width="14.5" style="57" customWidth="1"/>
    <col min="14320" max="14320" width="38" style="57" customWidth="1"/>
    <col min="14321" max="14321" width="31.5" style="57" customWidth="1"/>
    <col min="14322" max="14322" width="21.5" style="57" customWidth="1"/>
    <col min="14323" max="14323" width="19" style="57" customWidth="1"/>
    <col min="14324" max="14324" width="14" style="57" customWidth="1"/>
    <col min="14325" max="14325" width="19.1640625" style="57" customWidth="1"/>
    <col min="14326" max="14326" width="15.83203125" style="57" customWidth="1"/>
    <col min="14327" max="14328" width="11.5" style="57"/>
    <col min="14329" max="14329" width="12.83203125" style="57" customWidth="1"/>
    <col min="14330" max="14330" width="11.5" style="57" customWidth="1"/>
    <col min="14331" max="14331" width="14.5" style="57" customWidth="1"/>
    <col min="14332" max="14574" width="11.5" style="57"/>
    <col min="14575" max="14575" width="14.5" style="57" customWidth="1"/>
    <col min="14576" max="14576" width="38" style="57" customWidth="1"/>
    <col min="14577" max="14577" width="31.5" style="57" customWidth="1"/>
    <col min="14578" max="14578" width="21.5" style="57" customWidth="1"/>
    <col min="14579" max="14579" width="19" style="57" customWidth="1"/>
    <col min="14580" max="14580" width="14" style="57" customWidth="1"/>
    <col min="14581" max="14581" width="19.1640625" style="57" customWidth="1"/>
    <col min="14582" max="14582" width="15.83203125" style="57" customWidth="1"/>
    <col min="14583" max="14584" width="11.5" style="57"/>
    <col min="14585" max="14585" width="12.83203125" style="57" customWidth="1"/>
    <col min="14586" max="14586" width="11.5" style="57" customWidth="1"/>
    <col min="14587" max="14587" width="14.5" style="57" customWidth="1"/>
    <col min="14588" max="14830" width="11.5" style="57"/>
    <col min="14831" max="14831" width="14.5" style="57" customWidth="1"/>
    <col min="14832" max="14832" width="38" style="57" customWidth="1"/>
    <col min="14833" max="14833" width="31.5" style="57" customWidth="1"/>
    <col min="14834" max="14834" width="21.5" style="57" customWidth="1"/>
    <col min="14835" max="14835" width="19" style="57" customWidth="1"/>
    <col min="14836" max="14836" width="14" style="57" customWidth="1"/>
    <col min="14837" max="14837" width="19.1640625" style="57" customWidth="1"/>
    <col min="14838" max="14838" width="15.83203125" style="57" customWidth="1"/>
    <col min="14839" max="14840" width="11.5" style="57"/>
    <col min="14841" max="14841" width="12.83203125" style="57" customWidth="1"/>
    <col min="14842" max="14842" width="11.5" style="57" customWidth="1"/>
    <col min="14843" max="14843" width="14.5" style="57" customWidth="1"/>
    <col min="14844" max="15086" width="11.5" style="57"/>
    <col min="15087" max="15087" width="14.5" style="57" customWidth="1"/>
    <col min="15088" max="15088" width="38" style="57" customWidth="1"/>
    <col min="15089" max="15089" width="31.5" style="57" customWidth="1"/>
    <col min="15090" max="15090" width="21.5" style="57" customWidth="1"/>
    <col min="15091" max="15091" width="19" style="57" customWidth="1"/>
    <col min="15092" max="15092" width="14" style="57" customWidth="1"/>
    <col min="15093" max="15093" width="19.1640625" style="57" customWidth="1"/>
    <col min="15094" max="15094" width="15.83203125" style="57" customWidth="1"/>
    <col min="15095" max="15096" width="11.5" style="57"/>
    <col min="15097" max="15097" width="12.83203125" style="57" customWidth="1"/>
    <col min="15098" max="15098" width="11.5" style="57" customWidth="1"/>
    <col min="15099" max="15099" width="14.5" style="57" customWidth="1"/>
    <col min="15100" max="15342" width="11.5" style="57"/>
    <col min="15343" max="15343" width="14.5" style="57" customWidth="1"/>
    <col min="15344" max="15344" width="38" style="57" customWidth="1"/>
    <col min="15345" max="15345" width="31.5" style="57" customWidth="1"/>
    <col min="15346" max="15346" width="21.5" style="57" customWidth="1"/>
    <col min="15347" max="15347" width="19" style="57" customWidth="1"/>
    <col min="15348" max="15348" width="14" style="57" customWidth="1"/>
    <col min="15349" max="15349" width="19.1640625" style="57" customWidth="1"/>
    <col min="15350" max="15350" width="15.83203125" style="57" customWidth="1"/>
    <col min="15351" max="15352" width="11.5" style="57"/>
    <col min="15353" max="15353" width="12.83203125" style="57" customWidth="1"/>
    <col min="15354" max="15354" width="11.5" style="57" customWidth="1"/>
    <col min="15355" max="15355" width="14.5" style="57" customWidth="1"/>
    <col min="15356" max="15598" width="11.5" style="57"/>
    <col min="15599" max="15599" width="14.5" style="57" customWidth="1"/>
    <col min="15600" max="15600" width="38" style="57" customWidth="1"/>
    <col min="15601" max="15601" width="31.5" style="57" customWidth="1"/>
    <col min="15602" max="15602" width="21.5" style="57" customWidth="1"/>
    <col min="15603" max="15603" width="19" style="57" customWidth="1"/>
    <col min="15604" max="15604" width="14" style="57" customWidth="1"/>
    <col min="15605" max="15605" width="19.1640625" style="57" customWidth="1"/>
    <col min="15606" max="15606" width="15.83203125" style="57" customWidth="1"/>
    <col min="15607" max="15608" width="11.5" style="57"/>
    <col min="15609" max="15609" width="12.83203125" style="57" customWidth="1"/>
    <col min="15610" max="15610" width="11.5" style="57" customWidth="1"/>
    <col min="15611" max="15611" width="14.5" style="57" customWidth="1"/>
    <col min="15612" max="15854" width="11.5" style="57"/>
    <col min="15855" max="15855" width="14.5" style="57" customWidth="1"/>
    <col min="15856" max="15856" width="38" style="57" customWidth="1"/>
    <col min="15857" max="15857" width="31.5" style="57" customWidth="1"/>
    <col min="15858" max="15858" width="21.5" style="57" customWidth="1"/>
    <col min="15859" max="15859" width="19" style="57" customWidth="1"/>
    <col min="15860" max="15860" width="14" style="57" customWidth="1"/>
    <col min="15861" max="15861" width="19.1640625" style="57" customWidth="1"/>
    <col min="15862" max="15862" width="15.83203125" style="57" customWidth="1"/>
    <col min="15863" max="15864" width="11.5" style="57"/>
    <col min="15865" max="15865" width="12.83203125" style="57" customWidth="1"/>
    <col min="15866" max="15866" width="11.5" style="57" customWidth="1"/>
    <col min="15867" max="15867" width="14.5" style="57" customWidth="1"/>
    <col min="15868" max="16110" width="11.5" style="57"/>
    <col min="16111" max="16111" width="14.5" style="57" customWidth="1"/>
    <col min="16112" max="16112" width="38" style="57" customWidth="1"/>
    <col min="16113" max="16113" width="31.5" style="57" customWidth="1"/>
    <col min="16114" max="16114" width="21.5" style="57" customWidth="1"/>
    <col min="16115" max="16115" width="19" style="57" customWidth="1"/>
    <col min="16116" max="16116" width="14" style="57" customWidth="1"/>
    <col min="16117" max="16117" width="19.1640625" style="57" customWidth="1"/>
    <col min="16118" max="16118" width="15.83203125" style="57" customWidth="1"/>
    <col min="16119" max="16120" width="11.5" style="57"/>
    <col min="16121" max="16121" width="12.83203125" style="57" customWidth="1"/>
    <col min="16122" max="16122" width="11.5" style="57" customWidth="1"/>
    <col min="16123" max="16123" width="14.5" style="57" customWidth="1"/>
    <col min="16124" max="16384" width="11.5" style="57"/>
  </cols>
  <sheetData>
    <row r="1" spans="1:14" s="70" customFormat="1" ht="76.5" customHeight="1" x14ac:dyDescent="0.2">
      <c r="A1" s="217" t="s">
        <v>155</v>
      </c>
      <c r="B1" s="217"/>
      <c r="C1" s="217"/>
      <c r="D1" s="217"/>
      <c r="E1" s="217"/>
      <c r="F1" s="217"/>
      <c r="G1" s="217"/>
      <c r="H1" s="217"/>
      <c r="I1" s="217"/>
      <c r="J1" s="217"/>
      <c r="K1" s="68"/>
      <c r="L1" s="68"/>
      <c r="M1" s="68"/>
      <c r="N1" s="69"/>
    </row>
    <row r="2" spans="1:14" s="70" customFormat="1" ht="22" customHeight="1" x14ac:dyDescent="0.2">
      <c r="A2" s="201" t="s">
        <v>137</v>
      </c>
      <c r="B2" s="201"/>
      <c r="C2" s="201"/>
      <c r="D2" s="201"/>
      <c r="E2" s="201"/>
      <c r="F2" s="201"/>
      <c r="G2" s="201"/>
      <c r="H2" s="201"/>
      <c r="I2" s="201"/>
      <c r="J2" s="201"/>
      <c r="K2" s="68"/>
      <c r="L2" s="68"/>
      <c r="M2" s="68"/>
      <c r="N2" s="69"/>
    </row>
    <row r="3" spans="1:14" s="70" customFormat="1" ht="68.25" customHeight="1" x14ac:dyDescent="0.2">
      <c r="A3" s="103" t="s">
        <v>139</v>
      </c>
      <c r="B3" s="104" t="s">
        <v>159</v>
      </c>
      <c r="C3" s="104" t="s">
        <v>158</v>
      </c>
      <c r="D3" s="104" t="s">
        <v>160</v>
      </c>
      <c r="E3" s="104" t="s">
        <v>142</v>
      </c>
      <c r="F3" s="104" t="s">
        <v>161</v>
      </c>
      <c r="G3" s="103" t="s">
        <v>140</v>
      </c>
      <c r="H3" s="87" t="s">
        <v>156</v>
      </c>
      <c r="I3" s="87" t="s">
        <v>157</v>
      </c>
      <c r="J3" s="87" t="s">
        <v>141</v>
      </c>
      <c r="K3" s="68"/>
      <c r="L3" s="68"/>
      <c r="M3" s="68"/>
      <c r="N3" s="69"/>
    </row>
    <row r="4" spans="1:14" s="70" customFormat="1" ht="132.75" customHeight="1" x14ac:dyDescent="0.2">
      <c r="A4" s="164" t="s">
        <v>330</v>
      </c>
      <c r="B4" s="132">
        <v>1</v>
      </c>
      <c r="C4" s="132" t="s">
        <v>331</v>
      </c>
      <c r="D4" s="263" t="s">
        <v>419</v>
      </c>
      <c r="E4" s="132" t="s">
        <v>150</v>
      </c>
      <c r="F4" s="132" t="s">
        <v>267</v>
      </c>
      <c r="G4" s="165">
        <v>42916</v>
      </c>
      <c r="H4" s="135">
        <v>1</v>
      </c>
      <c r="I4" s="173" t="s">
        <v>381</v>
      </c>
      <c r="J4" s="173" t="s">
        <v>335</v>
      </c>
      <c r="K4" s="58"/>
      <c r="L4" s="58"/>
      <c r="M4" s="58"/>
      <c r="N4" s="69"/>
    </row>
    <row r="5" spans="1:14" s="70" customFormat="1" ht="169.5" customHeight="1" x14ac:dyDescent="0.2">
      <c r="A5" s="164" t="s">
        <v>154</v>
      </c>
      <c r="B5" s="132">
        <v>1</v>
      </c>
      <c r="C5" s="132" t="s">
        <v>332</v>
      </c>
      <c r="D5" s="263"/>
      <c r="E5" s="132" t="s">
        <v>145</v>
      </c>
      <c r="F5" s="132" t="s">
        <v>150</v>
      </c>
      <c r="G5" s="165">
        <v>42946</v>
      </c>
      <c r="H5" s="135">
        <v>1</v>
      </c>
      <c r="I5" s="173" t="s">
        <v>382</v>
      </c>
      <c r="J5" s="173" t="s">
        <v>383</v>
      </c>
      <c r="K5" s="139"/>
      <c r="L5" s="58"/>
      <c r="M5" s="58"/>
      <c r="N5" s="69"/>
    </row>
    <row r="6" spans="1:14" ht="197.25" customHeight="1" x14ac:dyDescent="0.2">
      <c r="A6" s="164" t="s">
        <v>333</v>
      </c>
      <c r="B6" s="132">
        <v>100</v>
      </c>
      <c r="C6" s="132" t="s">
        <v>334</v>
      </c>
      <c r="D6" s="132" t="s">
        <v>420</v>
      </c>
      <c r="E6" s="132" t="s">
        <v>150</v>
      </c>
      <c r="F6" s="132" t="s">
        <v>149</v>
      </c>
      <c r="G6" s="165">
        <v>43098</v>
      </c>
      <c r="H6" s="135">
        <v>1</v>
      </c>
      <c r="I6" s="173" t="s">
        <v>405</v>
      </c>
      <c r="J6" s="173" t="s">
        <v>335</v>
      </c>
    </row>
    <row r="7" spans="1:14" x14ac:dyDescent="0.2">
      <c r="H7" s="90">
        <f>AVERAGE(H4:H6)</f>
        <v>1</v>
      </c>
    </row>
    <row r="8" spans="1:14" ht="54" customHeight="1" x14ac:dyDescent="0.2"/>
    <row r="9" spans="1:14" ht="54" customHeight="1" x14ac:dyDescent="0.2"/>
    <row r="10" spans="1:14" ht="54" customHeight="1" x14ac:dyDescent="0.2"/>
    <row r="11" spans="1:14" ht="24" customHeight="1" x14ac:dyDescent="0.2">
      <c r="K11" s="61"/>
      <c r="L11" s="61"/>
      <c r="M11" s="61"/>
      <c r="N11" s="62"/>
    </row>
    <row r="12" spans="1:14" ht="54" customHeight="1" x14ac:dyDescent="0.2"/>
    <row r="13" spans="1:14" ht="54" customHeight="1" x14ac:dyDescent="0.2"/>
    <row r="14" spans="1:14" ht="54" customHeight="1" x14ac:dyDescent="0.2"/>
    <row r="15" spans="1:14" ht="54" customHeight="1" x14ac:dyDescent="0.2"/>
    <row r="16" spans="1:14" ht="54" customHeight="1" x14ac:dyDescent="0.2"/>
    <row r="17" spans="1:14" ht="54" customHeight="1" x14ac:dyDescent="0.2"/>
    <row r="18" spans="1:14" ht="54" customHeight="1" x14ac:dyDescent="0.2"/>
    <row r="19" spans="1:14" ht="54" customHeight="1" x14ac:dyDescent="0.2"/>
    <row r="20" spans="1:14" ht="23.25" customHeight="1" x14ac:dyDescent="0.2"/>
    <row r="21" spans="1:14" ht="23.25" customHeight="1" x14ac:dyDescent="0.2"/>
    <row r="22" spans="1:14" ht="23.25" customHeight="1" x14ac:dyDescent="0.2"/>
    <row r="24" spans="1:14" s="65" customFormat="1" x14ac:dyDescent="0.2">
      <c r="A24" s="57"/>
      <c r="B24" s="57"/>
      <c r="C24" s="57"/>
      <c r="D24" s="57"/>
      <c r="E24" s="56"/>
      <c r="F24" s="56"/>
      <c r="G24" s="57"/>
      <c r="H24" s="57"/>
      <c r="I24" s="63"/>
      <c r="J24" s="64"/>
      <c r="K24" s="66"/>
      <c r="L24" s="66"/>
      <c r="M24" s="66"/>
      <c r="N24" s="67"/>
    </row>
    <row r="25" spans="1:14" ht="14" customHeight="1" x14ac:dyDescent="0.2"/>
  </sheetData>
  <sheetProtection formatCells="0" formatColumns="0" formatRows="0" insertColumns="0" insertRows="0" insertHyperlinks="0" deleteColumns="0" deleteRows="0" sort="0" autoFilter="0" pivotTables="0"/>
  <mergeCells count="3">
    <mergeCell ref="D4:D5"/>
    <mergeCell ref="A1:J1"/>
    <mergeCell ref="A2:J2"/>
  </mergeCells>
  <phoneticPr fontId="47" type="noConversion"/>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6"/>
  <sheetViews>
    <sheetView workbookViewId="0">
      <selection activeCell="B5" sqref="B5:B14"/>
    </sheetView>
  </sheetViews>
  <sheetFormatPr baseColWidth="10" defaultColWidth="11.5" defaultRowHeight="16" x14ac:dyDescent="0.2"/>
  <cols>
    <col min="1" max="1" width="56" style="1" customWidth="1"/>
    <col min="2" max="6" width="23.6640625" style="1" customWidth="1"/>
    <col min="7" max="7" width="24.83203125" style="1" customWidth="1"/>
    <col min="8" max="9" width="23.6640625" style="1" customWidth="1"/>
    <col min="10" max="16384" width="11.5" style="1"/>
  </cols>
  <sheetData>
    <row r="2" spans="1:11" ht="48" x14ac:dyDescent="0.2">
      <c r="A2" s="9" t="s">
        <v>18</v>
      </c>
      <c r="B2" s="10" t="s">
        <v>82</v>
      </c>
      <c r="C2" s="10" t="s">
        <v>81</v>
      </c>
      <c r="D2" s="45" t="s">
        <v>106</v>
      </c>
      <c r="E2" s="10" t="s">
        <v>109</v>
      </c>
      <c r="F2" s="10" t="s">
        <v>112</v>
      </c>
      <c r="G2" s="10" t="s">
        <v>84</v>
      </c>
      <c r="H2" s="10" t="s">
        <v>85</v>
      </c>
      <c r="I2" s="10" t="s">
        <v>83</v>
      </c>
    </row>
    <row r="3" spans="1:11" x14ac:dyDescent="0.2">
      <c r="A3" s="2" t="s">
        <v>4</v>
      </c>
      <c r="B3" s="3">
        <f>19*8.5</f>
        <v>161.5</v>
      </c>
      <c r="C3" s="3">
        <v>161.5</v>
      </c>
      <c r="D3" s="3"/>
      <c r="E3" s="3">
        <f>+B3</f>
        <v>161.5</v>
      </c>
      <c r="F3" s="3">
        <f>+C3</f>
        <v>161.5</v>
      </c>
      <c r="G3" s="3">
        <f>14*8.5</f>
        <v>119</v>
      </c>
      <c r="H3" s="3">
        <f>14*8.5</f>
        <v>119</v>
      </c>
      <c r="I3" s="3">
        <f>+B3</f>
        <v>161.5</v>
      </c>
      <c r="K3" s="14"/>
    </row>
    <row r="4" spans="1:11" x14ac:dyDescent="0.2">
      <c r="A4" s="2" t="s">
        <v>5</v>
      </c>
      <c r="B4" s="3">
        <f>21*8.5</f>
        <v>178.5</v>
      </c>
      <c r="C4" s="3">
        <v>178.5</v>
      </c>
      <c r="D4" s="3"/>
      <c r="E4" s="3">
        <f>+B4</f>
        <v>178.5</v>
      </c>
      <c r="F4" s="3">
        <f>15*8.5</f>
        <v>127.5</v>
      </c>
      <c r="G4" s="3">
        <f>17*8.5</f>
        <v>144.5</v>
      </c>
      <c r="H4" s="3">
        <f>15*8.5</f>
        <v>127.5</v>
      </c>
      <c r="I4" s="3">
        <f>8.5*11</f>
        <v>93.5</v>
      </c>
      <c r="K4" s="14"/>
    </row>
    <row r="5" spans="1:11" x14ac:dyDescent="0.2">
      <c r="A5" s="2" t="s">
        <v>6</v>
      </c>
      <c r="B5" s="3">
        <f>20*8.5</f>
        <v>170</v>
      </c>
      <c r="C5" s="3">
        <f>8.5*12</f>
        <v>102</v>
      </c>
      <c r="D5" s="3"/>
      <c r="E5" s="3">
        <v>170</v>
      </c>
      <c r="F5" s="3">
        <f>8.5*10</f>
        <v>85</v>
      </c>
      <c r="G5" s="3"/>
      <c r="H5" s="3"/>
      <c r="I5" s="3"/>
      <c r="K5" s="14"/>
    </row>
    <row r="6" spans="1:11" x14ac:dyDescent="0.2">
      <c r="A6" s="2" t="s">
        <v>7</v>
      </c>
      <c r="B6" s="3">
        <v>178.5</v>
      </c>
      <c r="C6" s="3"/>
      <c r="D6" s="3"/>
      <c r="E6" s="3">
        <f t="shared" ref="E6:E14" si="0">+B6</f>
        <v>178.5</v>
      </c>
      <c r="F6" s="3">
        <f>+B6</f>
        <v>178.5</v>
      </c>
      <c r="G6" s="3"/>
      <c r="H6" s="3"/>
      <c r="I6" s="3"/>
      <c r="K6" s="14"/>
    </row>
    <row r="7" spans="1:11" x14ac:dyDescent="0.2">
      <c r="A7" s="2" t="s">
        <v>8</v>
      </c>
      <c r="B7" s="3">
        <v>170</v>
      </c>
      <c r="C7" s="3"/>
      <c r="D7" s="3"/>
      <c r="E7" s="3">
        <f t="shared" si="0"/>
        <v>170</v>
      </c>
      <c r="F7" s="3">
        <f t="shared" ref="F7:F14" si="1">+B7</f>
        <v>170</v>
      </c>
      <c r="G7" s="3"/>
      <c r="H7" s="3"/>
      <c r="I7" s="3"/>
      <c r="K7" s="14"/>
    </row>
    <row r="8" spans="1:11" x14ac:dyDescent="0.2">
      <c r="A8" s="2" t="s">
        <v>9</v>
      </c>
      <c r="B8" s="3">
        <v>178.5</v>
      </c>
      <c r="C8" s="3"/>
      <c r="D8" s="3"/>
      <c r="E8" s="3">
        <f t="shared" si="0"/>
        <v>178.5</v>
      </c>
      <c r="F8" s="3">
        <f t="shared" si="1"/>
        <v>178.5</v>
      </c>
      <c r="G8" s="3"/>
      <c r="H8" s="3"/>
      <c r="I8" s="3"/>
      <c r="K8" s="14"/>
    </row>
    <row r="9" spans="1:11" x14ac:dyDescent="0.2">
      <c r="A9" s="2" t="s">
        <v>10</v>
      </c>
      <c r="B9" s="3">
        <v>161.5</v>
      </c>
      <c r="C9" s="3"/>
      <c r="D9" s="3"/>
      <c r="E9" s="3">
        <f t="shared" si="0"/>
        <v>161.5</v>
      </c>
      <c r="F9" s="3">
        <f t="shared" si="1"/>
        <v>161.5</v>
      </c>
      <c r="G9" s="3"/>
      <c r="H9" s="3"/>
      <c r="I9" s="3"/>
      <c r="K9" s="14"/>
    </row>
    <row r="10" spans="1:11" x14ac:dyDescent="0.2">
      <c r="A10" s="2" t="s">
        <v>11</v>
      </c>
      <c r="B10" s="3">
        <v>187</v>
      </c>
      <c r="C10" s="3"/>
      <c r="D10" s="3"/>
      <c r="E10" s="3">
        <f t="shared" si="0"/>
        <v>187</v>
      </c>
      <c r="F10" s="3">
        <f t="shared" si="1"/>
        <v>187</v>
      </c>
      <c r="G10" s="3"/>
      <c r="H10" s="3"/>
      <c r="I10" s="3"/>
      <c r="K10" s="14"/>
    </row>
    <row r="11" spans="1:11" x14ac:dyDescent="0.2">
      <c r="A11" s="2" t="s">
        <v>12</v>
      </c>
      <c r="B11" s="3">
        <v>187</v>
      </c>
      <c r="C11" s="3"/>
      <c r="D11" s="3"/>
      <c r="E11" s="3">
        <f t="shared" si="0"/>
        <v>187</v>
      </c>
      <c r="F11" s="3">
        <f t="shared" si="1"/>
        <v>187</v>
      </c>
      <c r="G11" s="3"/>
      <c r="H11" s="3"/>
      <c r="I11" s="3"/>
      <c r="K11" s="14"/>
    </row>
    <row r="12" spans="1:11" x14ac:dyDescent="0.2">
      <c r="A12" s="2" t="s">
        <v>13</v>
      </c>
      <c r="B12" s="3">
        <v>170</v>
      </c>
      <c r="C12" s="3"/>
      <c r="D12" s="3"/>
      <c r="E12" s="3">
        <f t="shared" si="0"/>
        <v>170</v>
      </c>
      <c r="F12" s="3">
        <f t="shared" si="1"/>
        <v>170</v>
      </c>
      <c r="G12" s="3"/>
      <c r="H12" s="3"/>
      <c r="I12" s="3"/>
      <c r="K12" s="14"/>
    </row>
    <row r="13" spans="1:11" x14ac:dyDescent="0.2">
      <c r="A13" s="2" t="s">
        <v>14</v>
      </c>
      <c r="B13" s="3">
        <v>170</v>
      </c>
      <c r="C13" s="3"/>
      <c r="D13" s="3"/>
      <c r="E13" s="3">
        <f t="shared" si="0"/>
        <v>170</v>
      </c>
      <c r="F13" s="3">
        <f t="shared" si="1"/>
        <v>170</v>
      </c>
      <c r="G13" s="3"/>
      <c r="H13" s="3"/>
      <c r="I13" s="3"/>
      <c r="K13" s="14"/>
    </row>
    <row r="14" spans="1:11" x14ac:dyDescent="0.2">
      <c r="A14" s="2" t="s">
        <v>15</v>
      </c>
      <c r="B14" s="3">
        <v>178.5</v>
      </c>
      <c r="C14" s="3"/>
      <c r="D14" s="3"/>
      <c r="E14" s="3">
        <f t="shared" si="0"/>
        <v>178.5</v>
      </c>
      <c r="F14" s="3">
        <f t="shared" si="1"/>
        <v>178.5</v>
      </c>
      <c r="G14" s="3"/>
      <c r="H14" s="3"/>
      <c r="I14" s="3"/>
      <c r="K14" s="14"/>
    </row>
    <row r="15" spans="1:11" x14ac:dyDescent="0.2">
      <c r="A15" s="4" t="s">
        <v>47</v>
      </c>
      <c r="B15" s="5">
        <f>SUM(B3:B14)</f>
        <v>2091</v>
      </c>
      <c r="C15" s="5">
        <f>SUM(C3:C14)</f>
        <v>442</v>
      </c>
      <c r="D15" s="5"/>
      <c r="E15" s="5">
        <f t="shared" ref="E15:G15" si="2">SUM(E3:E14)</f>
        <v>2091</v>
      </c>
      <c r="F15" s="5">
        <f>SUM(F3:F14)</f>
        <v>1955</v>
      </c>
      <c r="G15" s="5">
        <f t="shared" si="2"/>
        <v>263.5</v>
      </c>
      <c r="H15" s="5">
        <f t="shared" ref="H15" si="3">SUM(H3:H14)</f>
        <v>246.5</v>
      </c>
      <c r="I15" s="5">
        <f>SUM(I3:I14)</f>
        <v>255</v>
      </c>
      <c r="K15" s="14"/>
    </row>
    <row r="16" spans="1:11" x14ac:dyDescent="0.2">
      <c r="A16" s="2" t="s">
        <v>16</v>
      </c>
      <c r="B16" s="13">
        <f>15*8</f>
        <v>120</v>
      </c>
      <c r="C16" s="13">
        <v>0</v>
      </c>
      <c r="D16" s="13"/>
      <c r="E16" s="13">
        <v>0</v>
      </c>
      <c r="F16" s="13">
        <v>0</v>
      </c>
      <c r="G16" s="13">
        <v>0</v>
      </c>
      <c r="H16" s="13">
        <v>0</v>
      </c>
      <c r="I16" s="13">
        <v>0</v>
      </c>
    </row>
    <row r="17" spans="1:11" x14ac:dyDescent="0.2">
      <c r="A17" s="2" t="s">
        <v>17</v>
      </c>
      <c r="B17" s="2">
        <f>8.5*4</f>
        <v>34</v>
      </c>
      <c r="C17" s="13">
        <v>0</v>
      </c>
      <c r="D17" s="2"/>
      <c r="E17" s="2">
        <f>8.5*4</f>
        <v>34</v>
      </c>
      <c r="F17" s="2">
        <f>8.5*4</f>
        <v>34</v>
      </c>
      <c r="G17" s="2">
        <f>8.5*4</f>
        <v>34</v>
      </c>
      <c r="H17" s="2">
        <f t="shared" ref="H17:I17" si="4">8.5*4</f>
        <v>34</v>
      </c>
      <c r="I17" s="2">
        <f t="shared" si="4"/>
        <v>34</v>
      </c>
    </row>
    <row r="18" spans="1:11" x14ac:dyDescent="0.2">
      <c r="A18" s="2" t="s">
        <v>115</v>
      </c>
      <c r="B18" s="13">
        <f>210.5/4</f>
        <v>52.625</v>
      </c>
      <c r="C18" s="13">
        <v>0</v>
      </c>
      <c r="D18" s="13"/>
      <c r="E18" s="13">
        <v>0</v>
      </c>
      <c r="F18" s="13">
        <v>0</v>
      </c>
      <c r="G18" s="13">
        <v>0</v>
      </c>
      <c r="H18" s="13">
        <v>0</v>
      </c>
      <c r="I18" s="13">
        <v>0</v>
      </c>
    </row>
    <row r="19" spans="1:11" x14ac:dyDescent="0.2">
      <c r="A19" s="2" t="s">
        <v>45</v>
      </c>
      <c r="B19" s="2">
        <f>2*12</f>
        <v>24</v>
      </c>
      <c r="C19" s="2">
        <f>2*3</f>
        <v>6</v>
      </c>
      <c r="D19" s="2"/>
      <c r="E19" s="2">
        <f>2*12</f>
        <v>24</v>
      </c>
      <c r="F19" s="2">
        <f>2*12</f>
        <v>24</v>
      </c>
      <c r="G19" s="2">
        <f>2*2</f>
        <v>4</v>
      </c>
      <c r="H19" s="2">
        <f>2*2</f>
        <v>4</v>
      </c>
      <c r="I19" s="2">
        <f t="shared" ref="I19" si="5">2*12</f>
        <v>24</v>
      </c>
    </row>
    <row r="20" spans="1:11" x14ac:dyDescent="0.2">
      <c r="A20" s="2" t="s">
        <v>46</v>
      </c>
      <c r="B20" s="2">
        <f>3*(4*12)</f>
        <v>144</v>
      </c>
      <c r="C20" s="2">
        <f>3*(4*3)</f>
        <v>36</v>
      </c>
      <c r="D20" s="2"/>
      <c r="E20" s="13">
        <v>0</v>
      </c>
      <c r="F20" s="13">
        <v>0</v>
      </c>
      <c r="G20" s="13">
        <v>0</v>
      </c>
      <c r="H20" s="13">
        <v>0</v>
      </c>
      <c r="I20" s="13">
        <v>0</v>
      </c>
    </row>
    <row r="21" spans="1:11" x14ac:dyDescent="0.2">
      <c r="A21" s="4" t="s">
        <v>48</v>
      </c>
      <c r="B21" s="5">
        <f>SUM(B16:B20)</f>
        <v>374.625</v>
      </c>
      <c r="C21" s="5">
        <f>SUM(C16:C20)</f>
        <v>42</v>
      </c>
      <c r="D21" s="5"/>
      <c r="E21" s="5">
        <f t="shared" ref="E21:G21" si="6">SUM(E16:E20)</f>
        <v>58</v>
      </c>
      <c r="F21" s="5">
        <f t="shared" ref="F21" si="7">SUM(F16:F20)</f>
        <v>58</v>
      </c>
      <c r="G21" s="5">
        <f t="shared" si="6"/>
        <v>38</v>
      </c>
      <c r="H21" s="5">
        <f t="shared" ref="H21" si="8">SUM(H16:H20)</f>
        <v>38</v>
      </c>
      <c r="I21" s="5">
        <f t="shared" ref="I21" si="9">SUM(I16:I20)</f>
        <v>58</v>
      </c>
    </row>
    <row r="22" spans="1:11" x14ac:dyDescent="0.2">
      <c r="A22" s="4" t="s">
        <v>19</v>
      </c>
      <c r="B22" s="4">
        <v>2</v>
      </c>
      <c r="C22" s="4">
        <v>1</v>
      </c>
      <c r="D22" s="4"/>
      <c r="E22" s="4">
        <v>1</v>
      </c>
      <c r="F22" s="4">
        <v>1</v>
      </c>
      <c r="G22" s="4">
        <v>1</v>
      </c>
      <c r="H22" s="4">
        <v>1</v>
      </c>
      <c r="I22" s="4">
        <v>1</v>
      </c>
    </row>
    <row r="23" spans="1:11" x14ac:dyDescent="0.2">
      <c r="A23" s="6" t="s">
        <v>49</v>
      </c>
      <c r="B23" s="7">
        <f>+(B15-B21)*B22</f>
        <v>3432.75</v>
      </c>
      <c r="C23" s="7">
        <f>+(C15-C21)*C22</f>
        <v>400</v>
      </c>
      <c r="D23" s="7" t="e">
        <f>+#REF!+#REF!</f>
        <v>#REF!</v>
      </c>
      <c r="E23" s="7">
        <f>+(E15-E21)*E22</f>
        <v>2033</v>
      </c>
      <c r="F23" s="7">
        <f>+(F15-F21)*F22</f>
        <v>1897</v>
      </c>
      <c r="G23" s="7">
        <f>+(G15-G21)*G22</f>
        <v>225.5</v>
      </c>
      <c r="H23" s="7">
        <f t="shared" ref="H23" si="10">+(H15-H21)*H22</f>
        <v>208.5</v>
      </c>
      <c r="I23" s="7">
        <f t="shared" ref="I23" si="11">+(I15-I21)*I22</f>
        <v>197</v>
      </c>
      <c r="J23" s="8" t="e">
        <f>SUM(B23:I23)</f>
        <v>#REF!</v>
      </c>
      <c r="K23" s="46" t="s">
        <v>116</v>
      </c>
    </row>
    <row r="24" spans="1:11" x14ac:dyDescent="0.2">
      <c r="J24" s="1">
        <f>49*2*8.5</f>
        <v>833</v>
      </c>
      <c r="K24" s="1" t="s">
        <v>117</v>
      </c>
    </row>
    <row r="25" spans="1:11" x14ac:dyDescent="0.2">
      <c r="D25" s="1" t="s">
        <v>108</v>
      </c>
      <c r="E25" s="1" t="s">
        <v>110</v>
      </c>
      <c r="F25" s="1" t="s">
        <v>111</v>
      </c>
      <c r="G25" s="1" t="s">
        <v>113</v>
      </c>
      <c r="H25" s="1" t="s">
        <v>114</v>
      </c>
      <c r="I25" s="1" t="s">
        <v>107</v>
      </c>
      <c r="J25" s="8" t="e">
        <f>+J23-J24</f>
        <v>#REF!</v>
      </c>
    </row>
    <row r="26" spans="1:11" x14ac:dyDescent="0.2">
      <c r="B26" s="1">
        <f>+B23/B22</f>
        <v>1716.375</v>
      </c>
    </row>
  </sheetData>
  <sheetProtection formatCells="0" formatColumns="0" formatRows="0" insertColumns="0" insertRows="0" insertHyperlinks="0" deleteColumns="0" deleteRows="0" sort="0" autoFilter="0" pivotTables="0"/>
  <pageMargins left="0.7" right="0.7" top="0.75" bottom="0.75" header="0.3" footer="0.3"/>
  <pageSetup orientation="portrait" verticalDpi="599"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90" zoomScaleNormal="80" zoomScaleSheetLayoutView="90" zoomScalePageLayoutView="80" workbookViewId="0">
      <pane ySplit="3" topLeftCell="A4" activePane="bottomLeft" state="frozen"/>
      <selection pane="bottomLeft" activeCell="E10" sqref="E10"/>
    </sheetView>
  </sheetViews>
  <sheetFormatPr baseColWidth="10" defaultColWidth="11.5" defaultRowHeight="15" x14ac:dyDescent="0.2"/>
  <cols>
    <col min="1" max="2" width="46.5" style="17" customWidth="1"/>
    <col min="3" max="3" width="19.5" style="17" customWidth="1"/>
    <col min="4" max="4" width="16.5" style="17" customWidth="1"/>
    <col min="5" max="5" width="22.83203125" style="18" customWidth="1"/>
    <col min="6" max="6" width="28.6640625" style="20" customWidth="1"/>
    <col min="7" max="16384" width="11.5" style="17"/>
  </cols>
  <sheetData>
    <row r="1" spans="1:6" ht="23" x14ac:dyDescent="0.2">
      <c r="A1" s="267" t="s">
        <v>86</v>
      </c>
      <c r="B1" s="267"/>
      <c r="C1" s="267"/>
      <c r="D1" s="267"/>
      <c r="E1" s="267"/>
      <c r="F1" s="267"/>
    </row>
    <row r="3" spans="1:6" ht="50" customHeight="1" x14ac:dyDescent="0.2">
      <c r="A3" s="22" t="s">
        <v>21</v>
      </c>
      <c r="B3" s="22" t="s">
        <v>50</v>
      </c>
      <c r="C3" s="22" t="s">
        <v>20</v>
      </c>
      <c r="D3" s="22" t="s">
        <v>27</v>
      </c>
      <c r="E3" s="23" t="s">
        <v>36</v>
      </c>
      <c r="F3" s="23" t="s">
        <v>32</v>
      </c>
    </row>
    <row r="4" spans="1:6" ht="50" customHeight="1" x14ac:dyDescent="0.2">
      <c r="A4" s="12" t="s">
        <v>2</v>
      </c>
      <c r="B4" s="12" t="s">
        <v>51</v>
      </c>
      <c r="C4" s="12" t="s">
        <v>23</v>
      </c>
      <c r="D4" s="12" t="s">
        <v>1</v>
      </c>
      <c r="E4" s="15" t="s">
        <v>24</v>
      </c>
      <c r="F4" s="21"/>
    </row>
    <row r="5" spans="1:6" ht="61.5" customHeight="1" x14ac:dyDescent="0.2">
      <c r="A5" s="12" t="s">
        <v>3</v>
      </c>
      <c r="B5" s="12" t="s">
        <v>51</v>
      </c>
      <c r="C5" s="12" t="s">
        <v>23</v>
      </c>
      <c r="D5" s="15" t="s">
        <v>31</v>
      </c>
      <c r="E5" s="15">
        <v>42050</v>
      </c>
      <c r="F5" s="21"/>
    </row>
    <row r="6" spans="1:6" ht="80.25" customHeight="1" x14ac:dyDescent="0.2">
      <c r="A6" s="11" t="s">
        <v>52</v>
      </c>
      <c r="B6" s="11" t="s">
        <v>53</v>
      </c>
      <c r="C6" s="11" t="s">
        <v>22</v>
      </c>
      <c r="D6" s="11" t="s">
        <v>30</v>
      </c>
      <c r="E6" s="16">
        <v>42063</v>
      </c>
      <c r="F6" s="21" t="s">
        <v>33</v>
      </c>
    </row>
    <row r="7" spans="1:6" ht="50" customHeight="1" x14ac:dyDescent="0.2">
      <c r="A7" s="11" t="s">
        <v>54</v>
      </c>
      <c r="B7" s="11" t="s">
        <v>55</v>
      </c>
      <c r="C7" s="11" t="s">
        <v>22</v>
      </c>
      <c r="D7" s="11" t="s">
        <v>26</v>
      </c>
      <c r="E7" s="16" t="s">
        <v>28</v>
      </c>
      <c r="F7" s="21"/>
    </row>
    <row r="8" spans="1:6" ht="50" customHeight="1" x14ac:dyDescent="0.2">
      <c r="A8" s="11" t="s">
        <v>79</v>
      </c>
      <c r="B8" s="11" t="s">
        <v>56</v>
      </c>
      <c r="C8" s="11" t="s">
        <v>22</v>
      </c>
      <c r="D8" s="11" t="s">
        <v>30</v>
      </c>
      <c r="E8" s="16">
        <v>42063</v>
      </c>
      <c r="F8" s="21" t="s">
        <v>33</v>
      </c>
    </row>
    <row r="9" spans="1:6" ht="50" customHeight="1" x14ac:dyDescent="0.2">
      <c r="A9" s="11" t="s">
        <v>57</v>
      </c>
      <c r="B9" s="11" t="s">
        <v>58</v>
      </c>
      <c r="C9" s="11" t="s">
        <v>22</v>
      </c>
      <c r="D9" s="11" t="s">
        <v>30</v>
      </c>
      <c r="E9" s="16">
        <v>42034</v>
      </c>
      <c r="F9" s="21"/>
    </row>
    <row r="10" spans="1:6" ht="77.25" customHeight="1" x14ac:dyDescent="0.2">
      <c r="A10" s="11" t="s">
        <v>59</v>
      </c>
      <c r="B10" s="11" t="s">
        <v>60</v>
      </c>
      <c r="C10" s="11" t="s">
        <v>22</v>
      </c>
      <c r="D10" s="11" t="s">
        <v>34</v>
      </c>
      <c r="E10" s="16" t="s">
        <v>118</v>
      </c>
      <c r="F10" s="21"/>
    </row>
    <row r="11" spans="1:6" ht="50" customHeight="1" x14ac:dyDescent="0.2">
      <c r="A11" s="11" t="s">
        <v>61</v>
      </c>
      <c r="B11" s="11" t="s">
        <v>62</v>
      </c>
      <c r="C11" s="11" t="s">
        <v>22</v>
      </c>
      <c r="D11" s="11" t="s">
        <v>30</v>
      </c>
      <c r="E11" s="16">
        <v>42063</v>
      </c>
      <c r="F11" s="21" t="s">
        <v>33</v>
      </c>
    </row>
    <row r="12" spans="1:6" ht="50" customHeight="1" x14ac:dyDescent="0.2">
      <c r="A12" s="11" t="s">
        <v>63</v>
      </c>
      <c r="B12" s="11" t="s">
        <v>64</v>
      </c>
      <c r="C12" s="11" t="s">
        <v>22</v>
      </c>
      <c r="D12" s="11" t="s">
        <v>37</v>
      </c>
      <c r="E12" s="16" t="s">
        <v>35</v>
      </c>
      <c r="F12" s="21" t="s">
        <v>41</v>
      </c>
    </row>
    <row r="13" spans="1:6" ht="50" customHeight="1" x14ac:dyDescent="0.2">
      <c r="A13" s="11" t="s">
        <v>65</v>
      </c>
      <c r="B13" s="11" t="s">
        <v>64</v>
      </c>
      <c r="C13" s="11" t="s">
        <v>22</v>
      </c>
      <c r="D13" s="11" t="s">
        <v>26</v>
      </c>
      <c r="E13" s="16" t="s">
        <v>38</v>
      </c>
      <c r="F13" s="21" t="s">
        <v>41</v>
      </c>
    </row>
    <row r="14" spans="1:6" ht="50" customHeight="1" x14ac:dyDescent="0.2">
      <c r="A14" s="11" t="s">
        <v>67</v>
      </c>
      <c r="B14" s="11" t="s">
        <v>66</v>
      </c>
      <c r="C14" s="11" t="s">
        <v>22</v>
      </c>
      <c r="D14" s="11" t="s">
        <v>25</v>
      </c>
      <c r="E14" s="16" t="s">
        <v>42</v>
      </c>
      <c r="F14" s="21"/>
    </row>
    <row r="15" spans="1:6" ht="74.25" customHeight="1" x14ac:dyDescent="0.2">
      <c r="A15" s="11" t="s">
        <v>69</v>
      </c>
      <c r="B15" s="11" t="s">
        <v>68</v>
      </c>
      <c r="C15" s="11" t="s">
        <v>22</v>
      </c>
      <c r="D15" s="11" t="s">
        <v>1</v>
      </c>
      <c r="E15" s="11" t="s">
        <v>43</v>
      </c>
      <c r="F15" s="21"/>
    </row>
    <row r="16" spans="1:6" ht="50" customHeight="1" x14ac:dyDescent="0.2">
      <c r="A16" s="11" t="s">
        <v>70</v>
      </c>
      <c r="B16" s="11" t="s">
        <v>71</v>
      </c>
      <c r="C16" s="11" t="s">
        <v>22</v>
      </c>
      <c r="D16" s="11" t="s">
        <v>44</v>
      </c>
      <c r="E16" s="16">
        <v>42081</v>
      </c>
      <c r="F16" s="21"/>
    </row>
    <row r="17" spans="1:6" ht="69.75" customHeight="1" x14ac:dyDescent="0.2">
      <c r="A17" s="11" t="s">
        <v>72</v>
      </c>
      <c r="B17" s="11" t="s">
        <v>73</v>
      </c>
      <c r="C17" s="11" t="s">
        <v>22</v>
      </c>
      <c r="D17" s="11" t="s">
        <v>1</v>
      </c>
      <c r="E17" s="11" t="s">
        <v>40</v>
      </c>
      <c r="F17" s="21"/>
    </row>
    <row r="18" spans="1:6" ht="50" customHeight="1" x14ac:dyDescent="0.2">
      <c r="A18" s="11" t="s">
        <v>80</v>
      </c>
      <c r="B18" s="11" t="s">
        <v>64</v>
      </c>
      <c r="C18" s="11" t="s">
        <v>22</v>
      </c>
      <c r="D18" s="11" t="s">
        <v>40</v>
      </c>
      <c r="E18" s="16" t="s">
        <v>39</v>
      </c>
      <c r="F18" s="19" t="s">
        <v>41</v>
      </c>
    </row>
    <row r="19" spans="1:6" ht="50" customHeight="1" x14ac:dyDescent="0.2">
      <c r="A19" s="11" t="s">
        <v>74</v>
      </c>
      <c r="B19" s="11" t="s">
        <v>75</v>
      </c>
      <c r="C19" s="11" t="s">
        <v>22</v>
      </c>
      <c r="D19" s="11" t="s">
        <v>30</v>
      </c>
      <c r="E19" s="16">
        <v>42369</v>
      </c>
      <c r="F19" s="19"/>
    </row>
    <row r="20" spans="1:6" ht="59.25" customHeight="1" x14ac:dyDescent="0.2">
      <c r="A20" s="11" t="s">
        <v>78</v>
      </c>
      <c r="B20" s="11" t="s">
        <v>76</v>
      </c>
      <c r="C20" s="11" t="s">
        <v>22</v>
      </c>
      <c r="D20" s="11" t="s">
        <v>77</v>
      </c>
      <c r="E20" s="16" t="s">
        <v>29</v>
      </c>
      <c r="F20" s="19"/>
    </row>
    <row r="21" spans="1:6" x14ac:dyDescent="0.2">
      <c r="A21" s="24"/>
    </row>
    <row r="22" spans="1:6" x14ac:dyDescent="0.2">
      <c r="A22" s="24"/>
    </row>
    <row r="23" spans="1:6" x14ac:dyDescent="0.2">
      <c r="A23" s="24"/>
    </row>
    <row r="24" spans="1:6" x14ac:dyDescent="0.2">
      <c r="A24" s="24"/>
    </row>
    <row r="25" spans="1:6" x14ac:dyDescent="0.2">
      <c r="A25" s="24"/>
    </row>
    <row r="26" spans="1:6" x14ac:dyDescent="0.2">
      <c r="A26" s="24"/>
    </row>
    <row r="27" spans="1:6" x14ac:dyDescent="0.2">
      <c r="A27" s="24"/>
    </row>
    <row r="28" spans="1:6" x14ac:dyDescent="0.2">
      <c r="A28" s="24"/>
    </row>
  </sheetData>
  <mergeCells count="1">
    <mergeCell ref="A1:F1"/>
  </mergeCells>
  <phoneticPr fontId="47" type="noConversion"/>
  <printOptions horizontalCentered="1"/>
  <pageMargins left="0.19685039370078741" right="0.19685039370078741" top="0.39370078740157483" bottom="0.39370078740157483" header="0.31496062992125984" footer="0.31496062992125984"/>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2017</a_x00f1_o>
    <Anexo_x002d_2 xmlns="a5edb944-702a-422f-a9f0-dff332e0298c">
      <Url xsi:nil="true"/>
      <Description xsi:nil="true"/>
    </Anexo_x002d_2>
    <Anexo xmlns="a5edb944-702a-422f-a9f0-dff332e0298c">
      <Url xsi:nil="true"/>
      <Description xsi:nil="true"/>
    </Anexo>
    <MostrarEnPagina xmlns="9714ea42-2861-4926-874d-496a42cd6e58" xsi:nil="true"/>
    <ACAPITE xmlns="9714ea42-2861-4926-874d-496a42cd6e58">Anexo informe 23 de 2017</ACAPITE>
    <DocumentoPublicado xmlns="9714ea42-2861-4926-874d-496a42cd6e58">false</DocumentoPublicado>
    <Numero xmlns="9714ea42-2861-4926-874d-496a42cd6e58">23</Numero>
    <FechaNormograma xmlns="9714ea42-2861-4926-874d-496a42cd6e58">2017-12-31T00:00:00+00:00</FechaNormograma>
    <OrdenDoc xmlns="9714ea42-2861-4926-874d-496a42cd6e58">23</OrdenDo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fe2e93af-02f0-4f69-8d37-e164e03a6b9f">XZHMAP5MHN54-1850682920-358</_dlc_DocId>
    <_dlc_DocIdUrl xmlns="fe2e93af-02f0-4f69-8d37-e164e03a6b9f">
      <Url>http://prueba.adr.gov.co/_layouts/15/DocIdRedir.aspx?ID=XZHMAP5MHN54-1850682920-358</Url>
      <Description>XZHMAP5MHN54-1850682920-358</Description>
    </_dlc_DocIdUrl>
  </documentManagement>
</p:properties>
</file>

<file path=customXml/itemProps1.xml><?xml version="1.0" encoding="utf-8"?>
<ds:datastoreItem xmlns:ds="http://schemas.openxmlformats.org/officeDocument/2006/customXml" ds:itemID="{9EB4A10A-30E7-48B0-AE7D-5E6AA55E3483}"/>
</file>

<file path=customXml/itemProps2.xml><?xml version="1.0" encoding="utf-8"?>
<ds:datastoreItem xmlns:ds="http://schemas.openxmlformats.org/officeDocument/2006/customXml" ds:itemID="{FCDBD41A-27DE-455C-AAE1-9829F1A0C948}"/>
</file>

<file path=customXml/itemProps3.xml><?xml version="1.0" encoding="utf-8"?>
<ds:datastoreItem xmlns:ds="http://schemas.openxmlformats.org/officeDocument/2006/customXml" ds:itemID="{5F794437-70A3-491E-9D76-6BA7F18ED1AF}"/>
</file>

<file path=customXml/itemProps4.xml><?xml version="1.0" encoding="utf-8"?>
<ds:datastoreItem xmlns:ds="http://schemas.openxmlformats.org/officeDocument/2006/customXml" ds:itemID="{FCDBD41A-27DE-455C-AAE1-9829F1A0C94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RIESGO CORRUPCIÓN</vt:lpstr>
      <vt:lpstr>RENDICION DE CUENTAS</vt:lpstr>
      <vt:lpstr>RACIONALIZACIÓN TRÁMITES</vt:lpstr>
      <vt:lpstr>ATENCIÓN CIUDADANO</vt:lpstr>
      <vt:lpstr>TRANSPARENCIA</vt:lpstr>
      <vt:lpstr>OTRAS INICIATIVAS</vt:lpstr>
      <vt:lpstr>Calculo H disponibles</vt:lpstr>
      <vt:lpstr>T Cumplimiento</vt:lpstr>
      <vt:lpstr>T Cumplimiento (2)</vt:lpstr>
      <vt:lpstr>T Aseguramiento</vt:lpstr>
    </vt:vector>
  </TitlesOfParts>
  <Company>Institución Educativa María Auxiliadora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Nº 1 - Seguimiento Plan Anticorrupción y de Atención al Ciudadano (PAYAC)</dc:title>
  <dc:creator>IE-MAUXI</dc:creator>
  <cp:lastModifiedBy>Usuario de Microsoft Office</cp:lastModifiedBy>
  <cp:lastPrinted>2017-12-28T21:57:08Z</cp:lastPrinted>
  <dcterms:created xsi:type="dcterms:W3CDTF">2011-06-02T20:05:36Z</dcterms:created>
  <dcterms:modified xsi:type="dcterms:W3CDTF">2017-12-31T03:48:34Z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4f054199-5eea-4aa5-a8bf-17cfa7c09acd</vt:lpwstr>
  </property>
  <property fmtid="{D5CDD505-2E9C-101B-9397-08002B2CF9AE}" pid="5" name="Tipo Documento">
    <vt:lpwstr/>
  </property>
  <property fmtid="{D5CDD505-2E9C-101B-9397-08002B2CF9AE}" pid="6" name="Order">
    <vt:r8>3700</vt:r8>
  </property>
  <property fmtid="{D5CDD505-2E9C-101B-9397-08002B2CF9AE}" pid="7" name="ACAPITE">
    <vt:lpwstr>Anexo OCI-2017-007</vt:lpwstr>
  </property>
  <property fmtid="{D5CDD505-2E9C-101B-9397-08002B2CF9AE}" pid="8" name="xd_Signature">
    <vt:bool>false</vt:bool>
  </property>
  <property fmtid="{D5CDD505-2E9C-101B-9397-08002B2CF9AE}" pid="9" name="xd_ProgID">
    <vt:lpwstr/>
  </property>
  <property fmtid="{D5CDD505-2E9C-101B-9397-08002B2CF9AE}" pid="11" name="DocumentoPublicado">
    <vt:bool>false</vt:bool>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Numero">
    <vt:lpwstr>7</vt:lpwstr>
  </property>
  <property fmtid="{D5CDD505-2E9C-101B-9397-08002B2CF9AE}" pid="16" name="FechaNormograma">
    <vt:filetime>2018-05-15T00:00:00Z</vt:filetime>
  </property>
  <property fmtid="{D5CDD505-2E9C-101B-9397-08002B2CF9AE}" pid="17" name="SharedWithUsers">
    <vt:lpwstr/>
  </property>
</Properties>
</file>